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F:\00.งานหนูนา\คำปรึกษา 68\TCS 68\รายงานไตรมาส TCS 68\"/>
    </mc:Choice>
  </mc:AlternateContent>
  <xr:revisionPtr revIDLastSave="0" documentId="13_ncr:1_{D190B91C-5742-478F-B9D2-9823F62DF60F}" xr6:coauthVersionLast="36" xr6:coauthVersionMax="36" xr10:uidLastSave="{00000000-0000-0000-0000-000000000000}"/>
  <bookViews>
    <workbookView xWindow="8810" yWindow="0" windowWidth="21290" windowHeight="16310" xr2:uid="{00000000-000D-0000-FFFF-FFFF00000000}"/>
  </bookViews>
  <sheets>
    <sheet name="รายชื่อ" sheetId="5" r:id="rId1"/>
    <sheet name="ผลการประเมิน" sheetId="6" r:id="rId2"/>
    <sheet name="ผลการติดตามผล" sheetId="3" r:id="rId3"/>
  </sheets>
  <calcPr calcId="191029"/>
</workbook>
</file>

<file path=xl/calcChain.xml><?xml version="1.0" encoding="utf-8"?>
<calcChain xmlns="http://schemas.openxmlformats.org/spreadsheetml/2006/main">
  <c r="T43" i="6" l="1"/>
  <c r="T42" i="6"/>
  <c r="T41" i="6"/>
  <c r="T39" i="6"/>
  <c r="T38" i="6"/>
  <c r="T36" i="6"/>
  <c r="T35" i="6"/>
  <c r="T34" i="6"/>
  <c r="T32" i="6"/>
  <c r="T31" i="6"/>
  <c r="T30" i="6"/>
  <c r="T29" i="6"/>
  <c r="T28" i="6"/>
  <c r="T27" i="6"/>
  <c r="T26" i="6"/>
  <c r="T25" i="6"/>
  <c r="T24" i="6"/>
  <c r="T22" i="6"/>
  <c r="T21" i="6"/>
  <c r="T20" i="6"/>
  <c r="T19" i="6"/>
  <c r="T18" i="6"/>
  <c r="T17" i="6"/>
  <c r="T16" i="6"/>
  <c r="T15" i="6"/>
  <c r="T14" i="6"/>
  <c r="T12" i="6"/>
  <c r="T11" i="6"/>
  <c r="T10" i="6"/>
  <c r="T9" i="6"/>
  <c r="T8" i="6"/>
  <c r="T7" i="6"/>
  <c r="T6" i="6"/>
  <c r="T5" i="6"/>
  <c r="T4" i="6"/>
  <c r="U117" i="6"/>
  <c r="U116" i="6"/>
  <c r="S117" i="6"/>
  <c r="S116" i="6"/>
  <c r="Q118" i="6"/>
  <c r="Q117" i="6"/>
  <c r="Q116" i="6"/>
  <c r="O117" i="6"/>
  <c r="O116" i="6"/>
  <c r="M117" i="6"/>
  <c r="M116" i="6"/>
  <c r="K117" i="6"/>
  <c r="K116" i="6"/>
  <c r="I117" i="6"/>
  <c r="I116" i="6"/>
  <c r="G118" i="6"/>
  <c r="G117" i="6"/>
  <c r="G116" i="6"/>
  <c r="E121" i="6"/>
  <c r="E119" i="6"/>
  <c r="E118" i="6"/>
  <c r="E117" i="6"/>
  <c r="E116" i="6"/>
  <c r="C118" i="6"/>
  <c r="C117" i="6"/>
  <c r="C119" i="6"/>
  <c r="C120" i="6"/>
  <c r="C121" i="6"/>
  <c r="C116" i="6"/>
  <c r="Q7" i="3" l="1"/>
  <c r="R7" i="3" s="1"/>
  <c r="Q6" i="3"/>
  <c r="R6" i="3" s="1"/>
  <c r="Q5" i="3"/>
  <c r="R5" i="3" s="1"/>
  <c r="Q4" i="3"/>
  <c r="R4" i="3" s="1"/>
  <c r="V4" i="6" l="1"/>
  <c r="U121" i="6"/>
  <c r="S121" i="6"/>
  <c r="Q121" i="6"/>
  <c r="O121" i="6"/>
  <c r="M121" i="6"/>
  <c r="K121" i="6"/>
  <c r="I121" i="6"/>
  <c r="G121" i="6"/>
  <c r="U120" i="6"/>
  <c r="S120" i="6"/>
  <c r="T120" i="6" s="1"/>
  <c r="Q120" i="6"/>
  <c r="R120" i="6" s="1"/>
  <c r="O120" i="6"/>
  <c r="P120" i="6" s="1"/>
  <c r="M120" i="6"/>
  <c r="N120" i="6" s="1"/>
  <c r="K120" i="6"/>
  <c r="L120" i="6" s="1"/>
  <c r="I120" i="6"/>
  <c r="J120" i="6" s="1"/>
  <c r="G120" i="6"/>
  <c r="H120" i="6" s="1"/>
  <c r="E120" i="6"/>
  <c r="D120" i="6"/>
  <c r="U119" i="6"/>
  <c r="V119" i="6" s="1"/>
  <c r="S119" i="6"/>
  <c r="T119" i="6" s="1"/>
  <c r="Q119" i="6"/>
  <c r="O119" i="6"/>
  <c r="P119" i="6" s="1"/>
  <c r="M119" i="6"/>
  <c r="N119" i="6" s="1"/>
  <c r="K119" i="6"/>
  <c r="L119" i="6" s="1"/>
  <c r="I119" i="6"/>
  <c r="J119" i="6" s="1"/>
  <c r="G119" i="6"/>
  <c r="H119" i="6" s="1"/>
  <c r="F119" i="6"/>
  <c r="D119" i="6"/>
  <c r="U118" i="6"/>
  <c r="V118" i="6" s="1"/>
  <c r="S118" i="6"/>
  <c r="T118" i="6" s="1"/>
  <c r="R118" i="6"/>
  <c r="O118" i="6"/>
  <c r="M118" i="6"/>
  <c r="K118" i="6"/>
  <c r="L118" i="6" s="1"/>
  <c r="I118" i="6"/>
  <c r="J118" i="6" s="1"/>
  <c r="H118" i="6"/>
  <c r="F118" i="6"/>
  <c r="D118" i="6"/>
  <c r="V117" i="6"/>
  <c r="T117" i="6"/>
  <c r="P117" i="6"/>
  <c r="N117" i="6"/>
  <c r="J117" i="6"/>
  <c r="H117" i="6"/>
  <c r="F117" i="6"/>
  <c r="D117" i="6"/>
  <c r="V116" i="6"/>
  <c r="R116" i="6"/>
  <c r="P116" i="6"/>
  <c r="L116" i="6"/>
  <c r="J116" i="6"/>
  <c r="H116" i="6"/>
  <c r="F116" i="6"/>
  <c r="D116" i="6"/>
  <c r="T44" i="6"/>
  <c r="V44" i="6" s="1"/>
  <c r="V43" i="6"/>
  <c r="V42" i="6"/>
  <c r="V41" i="6"/>
  <c r="V39" i="6"/>
  <c r="V38" i="6"/>
  <c r="U36" i="6"/>
  <c r="V36" i="6"/>
  <c r="V35" i="6"/>
  <c r="V34" i="6"/>
  <c r="V32" i="6"/>
  <c r="V31" i="6"/>
  <c r="V30" i="6"/>
  <c r="U29" i="6"/>
  <c r="V28" i="6"/>
  <c r="V27" i="6"/>
  <c r="V26" i="6"/>
  <c r="V25" i="6"/>
  <c r="U24" i="6"/>
  <c r="V22" i="6"/>
  <c r="U21" i="6"/>
  <c r="V20" i="6"/>
  <c r="V19" i="6"/>
  <c r="U18" i="6"/>
  <c r="V17" i="6"/>
  <c r="U16" i="6"/>
  <c r="V15" i="6"/>
  <c r="U14" i="6"/>
  <c r="V12" i="6"/>
  <c r="U11" i="6"/>
  <c r="U10" i="6"/>
  <c r="V9" i="6"/>
  <c r="V8" i="6"/>
  <c r="V7" i="6"/>
  <c r="V6" i="6"/>
  <c r="V5" i="6"/>
  <c r="C122" i="6" l="1"/>
  <c r="C127" i="6" s="1"/>
  <c r="V21" i="6"/>
  <c r="V24" i="6"/>
  <c r="V29" i="6"/>
  <c r="V18" i="6"/>
  <c r="V10" i="6"/>
  <c r="U5" i="6"/>
  <c r="U8" i="6"/>
  <c r="U35" i="6"/>
  <c r="U15" i="6"/>
  <c r="W16" i="6" s="1"/>
  <c r="U31" i="6"/>
  <c r="V16" i="6"/>
  <c r="U27" i="6"/>
  <c r="D122" i="6"/>
  <c r="U28" i="6"/>
  <c r="U32" i="6"/>
  <c r="S122" i="6"/>
  <c r="F111" i="6" s="1"/>
  <c r="U4" i="6"/>
  <c r="H122" i="6"/>
  <c r="T116" i="6"/>
  <c r="T122" i="6" s="1"/>
  <c r="J122" i="6"/>
  <c r="K122" i="6"/>
  <c r="U6" i="6"/>
  <c r="E122" i="6"/>
  <c r="F121" i="6" s="1"/>
  <c r="L102" i="6" s="1"/>
  <c r="M122" i="6"/>
  <c r="F107" i="6" s="1"/>
  <c r="U122" i="6"/>
  <c r="V121" i="6" s="1"/>
  <c r="L112" i="6" s="1"/>
  <c r="U25" i="6"/>
  <c r="U9" i="6"/>
  <c r="V11" i="6"/>
  <c r="U17" i="6"/>
  <c r="U22" i="6"/>
  <c r="U30" i="6"/>
  <c r="N116" i="6"/>
  <c r="R117" i="6"/>
  <c r="N118" i="6"/>
  <c r="R119" i="6"/>
  <c r="F120" i="6"/>
  <c r="F122" i="6" s="1"/>
  <c r="V120" i="6"/>
  <c r="V122" i="6" s="1"/>
  <c r="V14" i="6"/>
  <c r="G122" i="6"/>
  <c r="H121" i="6" s="1"/>
  <c r="L103" i="6" s="1"/>
  <c r="O122" i="6"/>
  <c r="G109" i="6" s="1"/>
  <c r="U7" i="6"/>
  <c r="U12" i="6"/>
  <c r="W12" i="6" s="1"/>
  <c r="U20" i="6"/>
  <c r="U26" i="6"/>
  <c r="U34" i="6"/>
  <c r="L117" i="6"/>
  <c r="L122" i="6" s="1"/>
  <c r="P118" i="6"/>
  <c r="P122" i="6" s="1"/>
  <c r="U19" i="6"/>
  <c r="I122" i="6"/>
  <c r="J121" i="6" s="1"/>
  <c r="Q122" i="6"/>
  <c r="R121" i="6" s="1"/>
  <c r="L110" i="6" s="1"/>
  <c r="H101" i="6" l="1"/>
  <c r="H107" i="6"/>
  <c r="N122" i="6"/>
  <c r="M123" i="6" s="1"/>
  <c r="D121" i="6"/>
  <c r="L101" i="6" s="1"/>
  <c r="I101" i="6"/>
  <c r="F103" i="6"/>
  <c r="F102" i="6"/>
  <c r="F101" i="6"/>
  <c r="I102" i="6"/>
  <c r="J103" i="6"/>
  <c r="J101" i="6"/>
  <c r="R122" i="6"/>
  <c r="Q123" i="6" s="1"/>
  <c r="H110" i="6"/>
  <c r="J112" i="6"/>
  <c r="H112" i="6"/>
  <c r="U123" i="6"/>
  <c r="W26" i="6"/>
  <c r="I109" i="6"/>
  <c r="J110" i="6"/>
  <c r="W29" i="6"/>
  <c r="G111" i="6"/>
  <c r="W36" i="6"/>
  <c r="H111" i="6"/>
  <c r="J111" i="6"/>
  <c r="I111" i="6"/>
  <c r="T121" i="6"/>
  <c r="L111" i="6" s="1"/>
  <c r="S123" i="6"/>
  <c r="W19" i="6"/>
  <c r="K123" i="6"/>
  <c r="F105" i="6"/>
  <c r="G105" i="6"/>
  <c r="W9" i="6"/>
  <c r="H103" i="6"/>
  <c r="H102" i="6"/>
  <c r="G102" i="6"/>
  <c r="W6" i="6"/>
  <c r="I103" i="6"/>
  <c r="J102" i="6"/>
  <c r="G101" i="6"/>
  <c r="G103" i="6"/>
  <c r="C123" i="6"/>
  <c r="O123" i="6"/>
  <c r="W32" i="6"/>
  <c r="I123" i="6"/>
  <c r="I110" i="6"/>
  <c r="I105" i="6"/>
  <c r="H105" i="6"/>
  <c r="J105" i="6"/>
  <c r="F109" i="6"/>
  <c r="P121" i="6"/>
  <c r="J109" i="6"/>
  <c r="H109" i="6"/>
  <c r="J106" i="6"/>
  <c r="I106" i="6"/>
  <c r="H106" i="6"/>
  <c r="L121" i="6"/>
  <c r="L105" i="6" s="1"/>
  <c r="E123" i="6"/>
  <c r="F110" i="6"/>
  <c r="G112" i="6"/>
  <c r="I112" i="6"/>
  <c r="F112" i="6"/>
  <c r="G110" i="6"/>
  <c r="G106" i="6"/>
  <c r="G123" i="6"/>
  <c r="F106" i="6"/>
  <c r="W22" i="6"/>
  <c r="G107" i="6"/>
  <c r="J107" i="6"/>
  <c r="I107" i="6"/>
  <c r="N121" i="6"/>
  <c r="L106" i="6" s="1"/>
  <c r="K106" i="6" l="1"/>
  <c r="K107" i="6"/>
  <c r="K101" i="6"/>
  <c r="K110" i="6"/>
  <c r="K105" i="6"/>
  <c r="C125" i="6"/>
  <c r="K102" i="6"/>
  <c r="K103" i="6"/>
  <c r="K109" i="6"/>
  <c r="K112" i="6"/>
  <c r="K111" i="6"/>
  <c r="L109" i="6"/>
  <c r="L107" i="6"/>
</calcChain>
</file>

<file path=xl/sharedStrings.xml><?xml version="1.0" encoding="utf-8"?>
<sst xmlns="http://schemas.openxmlformats.org/spreadsheetml/2006/main" count="581" uniqueCount="322">
  <si>
    <t>ชื่อ</t>
  </si>
  <si>
    <t>นามสกุล</t>
  </si>
  <si>
    <t>ที่อยู่</t>
  </si>
  <si>
    <t>รายละเอียดผลการประเมิน</t>
  </si>
  <si>
    <t>IDProject</t>
  </si>
  <si>
    <t>IDPersonal</t>
  </si>
  <si>
    <t>ข้อมูลวัดความพึงพอใจ</t>
  </si>
  <si>
    <t>คิดเป็นร้อยละ</t>
  </si>
  <si>
    <t>1. การนำไปใช้ประโยชน์</t>
  </si>
  <si>
    <t>เพราะ</t>
  </si>
  <si>
    <t>2.2 จำนวนเงิน</t>
  </si>
  <si>
    <t>หมายเหตุ</t>
  </si>
  <si>
    <t>IDPersonal ของผู้เข้าอบรมที่ติดตามต้องตรงกับ IDPersonal ของใบสมัคร</t>
  </si>
  <si>
    <t>% ความพึงพอใจ</t>
  </si>
  <si>
    <t>ภาพรวมของกลุ่ม</t>
  </si>
  <si>
    <t>%</t>
  </si>
  <si>
    <t>ข้อมูลการติดตามผลผู้เข้าร่วมฝึกอบรมภายใต้โครงการคลินิกเทคโนโลยี</t>
  </si>
  <si>
    <t>3. นำความรู้ไปลดรายจ่ายได้ กี่บาท/เดือน</t>
  </si>
  <si>
    <t>4. ในด้านคุณภาพชีวิต</t>
  </si>
  <si>
    <t>6. นำความรู้ไปใช้ที่ไหน</t>
  </si>
  <si>
    <t>7. นำความรู้ไปขยายผลต่อ</t>
  </si>
  <si>
    <t>5. เริ่มนำความรู้ที่ได้รับไปใช้เมื่อใด</t>
  </si>
  <si>
    <t>ประเมินทางเศรษฐศาสตร์ทั้งโครงการ</t>
  </si>
  <si>
    <t>4.ภาพรวมความพึงพอใจในการให้บริการ</t>
  </si>
  <si>
    <t>5.ท่านคาดว่าสามารถนำความรู้ไปใช้ประโยชน์ได้หรือไม่</t>
  </si>
  <si>
    <t>6.การนำไปใช้ประโยชน์ในลักษณะ</t>
  </si>
  <si>
    <t>1. ด้านกระบวนการ ขั้นตอนการให้บริการ</t>
  </si>
  <si>
    <t>1.1 มีช่องทางการให้บริการที่หลากหลาย</t>
  </si>
  <si>
    <t>1.2 การให้บริการขั้นตอน ไม่ยุ่งยาก ซับซ้อน</t>
  </si>
  <si>
    <t>1.3 การให้บริการมีความสะดวก รวดเร็ว</t>
  </si>
  <si>
    <t>2. เจ้าหน้าที่ผู้ให้บริการ</t>
  </si>
  <si>
    <t>2.1 ให้บริการด้วยความสุภาพ เต็มใจ ยินดี</t>
  </si>
  <si>
    <t>2.2 ให้บริการด้วยความสะดวก รวดเร็ว</t>
  </si>
  <si>
    <t>2.3 ให้บริการตอบข้อซักถามปัญหาได้น่าเชื่อถือ</t>
  </si>
  <si>
    <t>3. ด้านข้อมูล</t>
  </si>
  <si>
    <t>3.1 ได้รับความรู้เพิ่มขึ้น</t>
  </si>
  <si>
    <t>3.2 ข้อมูลมีความถูกต้องตรงความต้องการ</t>
  </si>
  <si>
    <t>3.3 ข้อมูลที่ได้รับมีประโยชน์</t>
  </si>
  <si>
    <t>4. ภาพรวมความพึงพอใจในการให้บริการ</t>
  </si>
  <si>
    <t>ระดับความ พึงพอใจ</t>
  </si>
  <si>
    <t>ข้อมูลการประเมินความพึงพอใจผู้เข้าร่วมฝึกอบรมภายใต้โครงการคลินิกเทคโนโลยี แผนบริการให้คำปรึกษาฯ</t>
  </si>
  <si>
    <t>ที่</t>
  </si>
  <si>
    <t>การให้บริการ</t>
  </si>
  <si>
    <t>เรื่องที่ให้บริการ</t>
  </si>
  <si>
    <t>รายละเอียดให้บริการ</t>
  </si>
  <si>
    <t>หมายเลขโทรศัพท์</t>
  </si>
  <si>
    <t>คำปรึกษา</t>
  </si>
  <si>
    <t>คำนำหน้า</t>
  </si>
  <si>
    <t>นาง</t>
  </si>
  <si>
    <t>นางสาว</t>
  </si>
  <si>
    <t xml:space="preserve"> = น้อยที่สุด</t>
  </si>
  <si>
    <t xml:space="preserve"> = น้อย</t>
  </si>
  <si>
    <t xml:space="preserve"> = ปานกลาง</t>
  </si>
  <si>
    <t xml:space="preserve"> = มาก</t>
  </si>
  <si>
    <t xml:space="preserve"> = มากที่สุด</t>
  </si>
  <si>
    <t xml:space="preserve"> = ไม่พึงพอใจ</t>
  </si>
  <si>
    <t>ไม่พึงพอใจ</t>
  </si>
  <si>
    <t>% ไม่พึงพอใจ</t>
  </si>
  <si>
    <t>ข้อมูล</t>
  </si>
  <si>
    <t>ข้อ 1.1</t>
  </si>
  <si>
    <t>ข้อ 1.2</t>
  </si>
  <si>
    <t>ข้อ 1.3</t>
  </si>
  <si>
    <t>ข้อ 2.1</t>
  </si>
  <si>
    <t>ข้อ 2.2</t>
  </si>
  <si>
    <t>ข้อ 2.3</t>
  </si>
  <si>
    <t>ข้อ 3.1</t>
  </si>
  <si>
    <t>ข้อ 3.2</t>
  </si>
  <si>
    <t>ข้อ 3.3</t>
  </si>
  <si>
    <t>ข้อ 4</t>
  </si>
  <si>
    <t>ข้อ 5</t>
  </si>
  <si>
    <t>ข้อ 6</t>
  </si>
  <si>
    <t>ร้อยละ</t>
  </si>
  <si>
    <t>% ระดับความพึง
พอใจ</t>
  </si>
  <si>
    <t>1. ขั้นตอนการให้บริการ</t>
  </si>
  <si>
    <t>2.1 รายได้ที่ได้รับหลัก/เสริม</t>
  </si>
  <si>
    <t>2. วิทยากร / เจ้าหน้าที่ผู้ให้บริการ</t>
  </si>
  <si>
    <t>3. สิ่งอำนวยความสะดวก</t>
  </si>
  <si>
    <t>ประยุคเป็นความรู้ใหม่</t>
  </si>
  <si>
    <t>เป็นวิทยากร</t>
  </si>
  <si>
    <t>ให้บริการคำปรึกษา</t>
  </si>
  <si>
    <t>อื่นๆ</t>
  </si>
  <si>
    <t>จันทร์ศรี</t>
  </si>
  <si>
    <t>พิชัย</t>
  </si>
  <si>
    <t>ส.ต.ต.</t>
  </si>
  <si>
    <t>ก้องภพ</t>
  </si>
  <si>
    <t>หมื่นราช</t>
  </si>
  <si>
    <t>ส.ต.ต. หญิง</t>
  </si>
  <si>
    <t>นภัสกร</t>
  </si>
  <si>
    <t>ชะนะมา</t>
  </si>
  <si>
    <t>วิชุดา</t>
  </si>
  <si>
    <t>ชาญกิจ</t>
  </si>
  <si>
    <t>ศิริ</t>
  </si>
  <si>
    <t>ชุติเดช</t>
  </si>
  <si>
    <t>เพียคำ</t>
  </si>
  <si>
    <t>เบ็ญจวรรณ</t>
  </si>
  <si>
    <t>วงษ์กาวิน</t>
  </si>
  <si>
    <t>กชกร</t>
  </si>
  <si>
    <t>พานิชธนวรโชติ</t>
  </si>
  <si>
    <t>จตุพล</t>
  </si>
  <si>
    <t>แซ่ลี</t>
  </si>
  <si>
    <t>อรนันท์</t>
  </si>
  <si>
    <t>พันป้อง</t>
  </si>
  <si>
    <t>ภูริพัฒน์</t>
  </si>
  <si>
    <t>สุวรรณคำ</t>
  </si>
  <si>
    <t>มารีญา</t>
  </si>
  <si>
    <t>นามแสง</t>
  </si>
  <si>
    <t>ชนกันต์</t>
  </si>
  <si>
    <t>แซ่หมื่น</t>
  </si>
  <si>
    <t>ณัฐพล</t>
  </si>
  <si>
    <t>จันทร์ปัญญา</t>
  </si>
  <si>
    <t>พรชัย</t>
  </si>
  <si>
    <t>ยอดอ่อน</t>
  </si>
  <si>
    <t>สุพิชณาย์</t>
  </si>
  <si>
    <t>สาวิตรี</t>
  </si>
  <si>
    <t>รุ่งโรจน์</t>
  </si>
  <si>
    <t>บุญมี</t>
  </si>
  <si>
    <t>พิชัยยุทธ</t>
  </si>
  <si>
    <t>แซ่ย้า</t>
  </si>
  <si>
    <t>นนทวัฒน์</t>
  </si>
  <si>
    <t>บูรวัตรนุกุล</t>
  </si>
  <si>
    <t>จันทร์คำ</t>
  </si>
  <si>
    <t>ลุงแสง</t>
  </si>
  <si>
    <t>คำแพง</t>
  </si>
  <si>
    <t>บุญอินทร์</t>
  </si>
  <si>
    <t>จารุพร</t>
  </si>
  <si>
    <t>มานะธรรม</t>
  </si>
  <si>
    <t>กล้าณรงค์</t>
  </si>
  <si>
    <t>มาอุ่น</t>
  </si>
  <si>
    <t>อาหล่อง</t>
  </si>
  <si>
    <t>ซีหมื่น</t>
  </si>
  <si>
    <t>ปองภพ</t>
  </si>
  <si>
    <t>นิรดา</t>
  </si>
  <si>
    <t>เกียรติศุภกร</t>
  </si>
  <si>
    <t>อรทัย</t>
  </si>
  <si>
    <t>ฤทธิ์ชูเกียรติ</t>
  </si>
  <si>
    <t>ศิวกร</t>
  </si>
  <si>
    <t>ต้องครรลอง</t>
  </si>
  <si>
    <t>ครองขวัญ</t>
  </si>
  <si>
    <t>พิมพ์น้อย</t>
  </si>
  <si>
    <t>ภูมินทร์</t>
  </si>
  <si>
    <t>ช่วยหลำ</t>
  </si>
  <si>
    <t>อรวี</t>
  </si>
  <si>
    <t>ธนังลาภอุดม</t>
  </si>
  <si>
    <t>อัญญรา</t>
  </si>
  <si>
    <t>พงศ์ภัคงาม</t>
  </si>
  <si>
    <t>ฤทธิรณ</t>
  </si>
  <si>
    <t>รุ่งทรัพย์ธนากุล</t>
  </si>
  <si>
    <t>กรวรรณ</t>
  </si>
  <si>
    <t>สิงห์บริรักษ์</t>
  </si>
  <si>
    <t>พิมพา</t>
  </si>
  <si>
    <t>บรรณสรณ์กูล</t>
  </si>
  <si>
    <t>ศรีวิไล</t>
  </si>
  <si>
    <t>รุ่งโรจน์ชีวิน</t>
  </si>
  <si>
    <t>พรรธกา</t>
  </si>
  <si>
    <t>เย็นขัน</t>
  </si>
  <si>
    <t>เปาริณฎา</t>
  </si>
  <si>
    <t>ปิติโชคเจริญชัย</t>
  </si>
  <si>
    <t>อารีรัตน์</t>
  </si>
  <si>
    <t>นลินสกุล</t>
  </si>
  <si>
    <t>เอกพันธ์</t>
  </si>
  <si>
    <t>วุ่นยื้อ</t>
  </si>
  <si>
    <t>วายุ</t>
  </si>
  <si>
    <t>พชรวรกิจ</t>
  </si>
  <si>
    <t>ธีรัตน์</t>
  </si>
  <si>
    <t>อำรุงสิงขร</t>
  </si>
  <si>
    <t>วิลัยพัชร</t>
  </si>
  <si>
    <t>ดีบาง</t>
  </si>
  <si>
    <t>เนาวรัตน์</t>
  </si>
  <si>
    <t>สกุลแสนสุขอาสา</t>
  </si>
  <si>
    <t>กาญจนา</t>
  </si>
  <si>
    <t>กาญจนเจริญชัย</t>
  </si>
  <si>
    <t>เดชอุดม</t>
  </si>
  <si>
    <t>อาชาสามัคคี</t>
  </si>
  <si>
    <t>จ๋าหอม</t>
  </si>
  <si>
    <t>ลุงจิ๋ง</t>
  </si>
  <si>
    <t>ธนวัตน์</t>
  </si>
  <si>
    <t>กวีสานต์</t>
  </si>
  <si>
    <t>ดารณี</t>
  </si>
  <si>
    <t>ฟ้าสางขุนเขา</t>
  </si>
  <si>
    <t>สุทิน</t>
  </si>
  <si>
    <t>มรดกพนา</t>
  </si>
  <si>
    <t>กันธนา</t>
  </si>
  <si>
    <t>อร่ามฤทัยกุลพนา</t>
  </si>
  <si>
    <t>อำพัน</t>
  </si>
  <si>
    <t>ธารแม่สองน้อย</t>
  </si>
  <si>
    <t>ทิพวัย์</t>
  </si>
  <si>
    <t>รำลึกบ้านเกิด</t>
  </si>
  <si>
    <t>มยุรี</t>
  </si>
  <si>
    <t>ทานสกุลดี</t>
  </si>
  <si>
    <t>จามจุรี</t>
  </si>
  <si>
    <t>คชินทร์แดนไทร</t>
  </si>
  <si>
    <t>เยาวเรศ</t>
  </si>
  <si>
    <t>ทรัพย์พอดี</t>
  </si>
  <si>
    <t>อาญาศักดิ์</t>
  </si>
  <si>
    <t>ดวงใจ</t>
  </si>
  <si>
    <t>จีรนันท์</t>
  </si>
  <si>
    <t>แสงอุดม</t>
  </si>
  <si>
    <t>แสงแดด</t>
  </si>
  <si>
    <t>รุ่งเรือง</t>
  </si>
  <si>
    <t>สุรเดช</t>
  </si>
  <si>
    <t>ไทรพุฒิธรรม</t>
  </si>
  <si>
    <t>คลินิกเทคโนโลยี มทร.ล้านนา ร่วมกับ คลินิกเทคโนโลยี มหาวิทยาลัยราชภัฎเชียงใหม่ จัดโครงการโครงการพัฒนาศักยภาพบุคลากรเพื่อเตรียมความพร้มก่อนการปฎิบัติงานโรงเรียนตำรวจตะเวนชายแดนศูนย์ฝึกอาชีพนักเรียนเก่าโรงเรียนตำรวจตะเวนชายแดน กองบังคับการตำรวจตะเวนชายแดนภาค 3 วิชาไฟฟ้า และวิชาประปา วิชาไฟฟ้าเป็นการเรียนทฤษฎีเกี่ยวกับ หลักการพื้นฐานของไฟฟ้า รวมถึง องค์ประกอบหลัก เช่น กระแสไฟฟ้า (Current), แรงดันไฟฟ้า (Voltage), และความต้านทาน (Resistance) การเรียนรู้นี้จะครอบคลุมถึง ประเภทของวงจรไฟฟ้า เช่น วงจรอนุกรมและวงจรขนาน, วิธีการทำงานของไฟฟ้า จากการเคลื่อนที่ของอิเล็กตรอน และ ความรู้ด้านความปลอดภัย ในการใช้งานและบำรุงรักษาระบบไฟฟ้า นอกจากนี้ยังมีการสอนการ ใช้เครื่องมือวัด เช่น มัลติมิเตอร์ และการทำความเข้าใจ มาตรฐานต่างๆ ที่เกี่ยวข้องกับระบบไฟฟ้า ส่วนวิชาประปา เป็นความรู้เกี่ยวกับระบบน้ำทั้งหมดในอาคาร ตั้งแต่การนำน้ำจากแหล่งน้ำ การบำบัดน้ำให้สะอาด การส่งน้ำไปยังจุดใช้งานต่างๆ ไปจนถึงการจัดการน้ำเสีย เพื่อให้ผู้ใช้มีน้ำใช้ในปริมาณและแรงดันที่เหมาะสม โดยเน้นที่การออกแบบ ติดตั้ง และบำรุงรักษาท่อและอุปกรณ์ประปาให้ถูกต้องตามมาตรฐานและหลักสุขาภิบาล</t>
  </si>
  <si>
    <t>บริการให้คำปรึกษา วิชาไฟฟ้าและวิชาประปาเบื้องต้น</t>
  </si>
  <si>
    <t xml:space="preserve">นิภาพร </t>
  </si>
  <si>
    <t>ชุติกรธนเหม</t>
  </si>
  <si>
    <t>172 หมู่ 14 ต.แม่นาจร อ.แม่แจ่ม</t>
  </si>
  <si>
    <t>0926724562</t>
  </si>
  <si>
    <t xml:space="preserve">รุ่งนภา </t>
  </si>
  <si>
    <t>กิจวรรณศิลป์</t>
  </si>
  <si>
    <t>176 หมู่ 14 ต.แม่นาจร อ.แม่แจ่ม</t>
  </si>
  <si>
    <t>063-1267609</t>
  </si>
  <si>
    <t xml:space="preserve">สุทธิพร </t>
  </si>
  <si>
    <t>กิตติรุงวัฒนา</t>
  </si>
  <si>
    <t>26 หมู่ 14 ต.แม่นาจร อ.แม่แจ่ม</t>
  </si>
  <si>
    <t>0988336867</t>
  </si>
  <si>
    <t>ชุมพร</t>
  </si>
  <si>
    <t>พิทักษ์ทรงวุฒิ</t>
  </si>
  <si>
    <t>5 หมู่ 14 ต.แม่นาจร อ.แม่แจ่ม</t>
  </si>
  <si>
    <t>0937927944</t>
  </si>
  <si>
    <t>ธิดา</t>
  </si>
  <si>
    <t>9 หมู่ 14 ต.แม่นาจร อ.แม่แจ่ม</t>
  </si>
  <si>
    <t>0822904383</t>
  </si>
  <si>
    <t xml:space="preserve">ณิชากร </t>
  </si>
  <si>
    <t>คุณจรูญนันต์</t>
  </si>
  <si>
    <t>1 หมู่ 14 ต.แม่นาจร อ.แม่แจ่ม</t>
  </si>
  <si>
    <t>0810423799</t>
  </si>
  <si>
    <t xml:space="preserve">สุกัญญา </t>
  </si>
  <si>
    <t>วัชรกุลชา</t>
  </si>
  <si>
    <t>157/2 หมู่ 14 ต.แม่นาจร อ.แม่แจ่ม</t>
  </si>
  <si>
    <t>0821602589</t>
  </si>
  <si>
    <t>กัลยา</t>
  </si>
  <si>
    <t>ธานีพัฒนาอรัญ</t>
  </si>
  <si>
    <t>170 หมู่ 14 ต.แม่นาจร อ.แม่แจ่ม</t>
  </si>
  <si>
    <t>0808042725</t>
  </si>
  <si>
    <t>อรพิน</t>
  </si>
  <si>
    <t>พนางามเลิศ</t>
  </si>
  <si>
    <t>243 หมู่ 14 ต.แม่นาจร อ.แม่แจ่ม</t>
  </si>
  <si>
    <t>0848052249</t>
  </si>
  <si>
    <t xml:space="preserve">อัมโพ </t>
  </si>
  <si>
    <t>ตั้งอมรกุล</t>
  </si>
  <si>
    <t>42 หมู่ 14 ต.แม่นาจร อ.แม่แจ่ม</t>
  </si>
  <si>
    <t>0899554531</t>
  </si>
  <si>
    <t xml:space="preserve">เจนจิรา </t>
  </si>
  <si>
    <t>เชิดศักดิ์ชัยกุล</t>
  </si>
  <si>
    <t>8 หมู่ 14 ต.แม่นาจร อ.แม่แจ่ม</t>
  </si>
  <si>
    <t>0935419210</t>
  </si>
  <si>
    <t xml:space="preserve">สุนารี </t>
  </si>
  <si>
    <t>อินตา</t>
  </si>
  <si>
    <t>43 หมู่ 14 ต.แม่นาจร อ.แม่แจ่ม</t>
  </si>
  <si>
    <t>0981299512</t>
  </si>
  <si>
    <t xml:space="preserve">เพ็ญนภา </t>
  </si>
  <si>
    <t>จตุรเลิศวรกุล</t>
  </si>
  <si>
    <t>0649608530</t>
  </si>
  <si>
    <t xml:space="preserve">สิริลักษณ์ </t>
  </si>
  <si>
    <t>กิตติรุ่งวัฒนา</t>
  </si>
  <si>
    <t>178 หมู่ 14 ต.แม่นาจร อ.แม่แจ่ม</t>
  </si>
  <si>
    <t>0831635031</t>
  </si>
  <si>
    <t xml:space="preserve">ศรีจันทร์ </t>
  </si>
  <si>
    <t>เอื้อบุญนิเกษม</t>
  </si>
  <si>
    <t>47 หมู่ 14 ต.แม่นาจร อ.แม่แจ่ม</t>
  </si>
  <si>
    <t>0810391009</t>
  </si>
  <si>
    <t xml:space="preserve">ลัดดา </t>
  </si>
  <si>
    <t>0625686204</t>
  </si>
  <si>
    <t xml:space="preserve">แสงหล้า </t>
  </si>
  <si>
    <t>เอื้อบุญนิธิเกษม</t>
  </si>
  <si>
    <t>304 หมู่ 14 ต.แม่นาจร อ.แม่แจ่ม</t>
  </si>
  <si>
    <t>0923402726</t>
  </si>
  <si>
    <t xml:space="preserve">พัชราภรณ์ </t>
  </si>
  <si>
    <t>ธันยพรประทาน</t>
  </si>
  <si>
    <t>23 หมู่ 14 ต.แม่นาจร อ.แม่แจ่ม</t>
  </si>
  <si>
    <t>อรุณี</t>
  </si>
  <si>
    <t>ดรุณรักษ์ชลธี</t>
  </si>
  <si>
    <t>158 หมู่ 14 ต.แม่นาจร อ.แม่แจ่ม</t>
  </si>
  <si>
    <t>0828710408</t>
  </si>
  <si>
    <t xml:space="preserve">อาภา </t>
  </si>
  <si>
    <t>35 หมู่ 14 ต.แม่นาจร อ.แม่แจ่ม</t>
  </si>
  <si>
    <t>0923292160</t>
  </si>
  <si>
    <t>มาลี</t>
  </si>
  <si>
    <t>ศิริพัฒนาคีรี</t>
  </si>
  <si>
    <t>0652702590</t>
  </si>
  <si>
    <t xml:space="preserve">สุดารัตน์ </t>
  </si>
  <si>
    <t>รัตน์ ศิริพัฒนาคีรี</t>
  </si>
  <si>
    <t>0616025867</t>
  </si>
  <si>
    <t xml:space="preserve">บือศรี </t>
  </si>
  <si>
    <t>อติพล</t>
  </si>
  <si>
    <t>15 หมู่ 14 ต.แม่นาจร อ.แม่แจ่ม</t>
  </si>
  <si>
    <t>0631611132</t>
  </si>
  <si>
    <t>อดี</t>
  </si>
  <si>
    <t>36 หมู่ 14 ต.แม่นาจร อ.แม่แจ่ม</t>
  </si>
  <si>
    <t>0819196318</t>
  </si>
  <si>
    <t xml:space="preserve">รุ่งทิวา </t>
  </si>
  <si>
    <t>คาลี</t>
  </si>
  <si>
    <t>14 หมู่ 14 ต.แม่นาจร อ.แม่แจ่ม</t>
  </si>
  <si>
    <t>0623010957</t>
  </si>
  <si>
    <t xml:space="preserve">ปริญญาภรณ์ </t>
  </si>
  <si>
    <t>วิทยาวัฒนวันชัย</t>
  </si>
  <si>
    <t>27 หมู่ 14 ต.แม่นาจร อ.แม่แจ่ม</t>
  </si>
  <si>
    <t>0649685451</t>
  </si>
  <si>
    <t xml:space="preserve">รุ่งรวี </t>
  </si>
  <si>
    <t>สิทธิ์คงชัย</t>
  </si>
  <si>
    <t>22 หมู่ 14 ต.แม่นาจร อ.แม่แจ่ม</t>
  </si>
  <si>
    <t>0930988109</t>
  </si>
  <si>
    <t>โสภา</t>
  </si>
  <si>
    <t>44 หมู่ 14 ต.แม่นาจร อ.แม่แจ่ม</t>
  </si>
  <si>
    <t>0614612681</t>
  </si>
  <si>
    <t xml:space="preserve">สุนิสา </t>
  </si>
  <si>
    <t>10 หมู่ 14 ต.แม่นาจร อ.แม่แจ่ม</t>
  </si>
  <si>
    <t>0817288965</t>
  </si>
  <si>
    <t xml:space="preserve">มะลิวัลย์ </t>
  </si>
  <si>
    <t>บุญดวง</t>
  </si>
  <si>
    <t>41/3 หมู่ 14 ต.แม่นาจร อ.แม่แจ่ม</t>
  </si>
  <si>
    <t>0653528037</t>
  </si>
  <si>
    <t>บริการให้คำปรึกษา กิจกรรมการย้อมสีธรรมชาติในการสร้างอัตลักษณ์สีของชุมชน และภูมิปัญญาในพื้นที่ชุมชน</t>
  </si>
  <si>
    <t>คลินิกเทคโนโลยี มหาวิทยาลัยเทคโนโลยีราชมงคลล้านนา ร่วมกับ มหาวิทยาลัยราชภัฏเชียงใหม่ จัดกิจกรรมการย้อมสีธรรมชาติในการสร้างอัตลักษณ์สีของชุมชน และภูมิปัญญาในพื้นที่ชุมชนบ้านใหม่สันติพัฒนา ณ บ้านใหม่สันติพัฒนา ตำบลแม่นาจร อำเภอแม่แจ่ม จังหวัดเชียงใหม่ ให้องค์ความรู้เรื่องของกระบวนการเตรียมเส้นด้าย กระบวนการย้อมสีเส้นด้าย และเทคนิคการย้อมสีธรรมชาติจากพืชในชุมชน</t>
  </si>
  <si>
    <t>โรงเรียนตำรวจตระเวนชายแดน กองบังคับการตำรวจตระเวนชายแดนภาค 3 237 หมู่ที่ 18 ต.อินทขิล อ.แม่แตง เชียงใหม่ 50150 คุรทายาท รุ่นที่ 21 สังกัด กก.ตชด.31</t>
  </si>
  <si>
    <t xml:space="preserve"> โรงเรียนตำรวจตระเวนชายแดน กองบังคับการตำรวจตระเวนชายแดนภาค 3 237 หมู่ที่ 18 ต.อินทขิล อ.แม่แตง เชียงใหม่ 50150คุรทายาท รุ่นที่ 21 สังกัด กก.ตชด.31</t>
  </si>
  <si>
    <t>โรงเรียนตำรวจตระเวนชายแดน กองบังคับการตำรวจตระเวนชายแดนภาค 3 237 หมู่ที่ 18 ต.อินทขิล อ.แม่แตง เชียงใหม่ 50150 คุรทายาท รุ่นที่ 21 สังกัด กก.ตชด.32</t>
  </si>
  <si>
    <t>โรงเรียนตำรวจตระเวนชายแดน กองบังคับการตำรวจตระเวนชายแดนภาค 3 237 หมู่ที่ 18 ต.อินทขิล อ.แม่แตง เชียงใหม่ 50150 คุรทายาท รุ่นที่ 21 สังกัด กก.ตชด.33</t>
  </si>
  <si>
    <t>โรงเรียนตำรวจตระเวนชายแดน กองบังคับการตำรวจตระเวนชายแดนภาค 3 237 หมู่ที่ 18 ต.อินทขิล อ.แม่แตง เชียงใหม่ 50150คุรทายาท รุ่นที่ 21 สังกัด กก.ตชด.33</t>
  </si>
  <si>
    <t>โรงเรียนตำรวจตระเวนชายแดน กองบังคับการตำรวจตระเวนชายแดนภาค 3 237 หมู่ที่ 18 ต.อินทขิล อ.แม่แตง เชียงใหม่ 50150 คุรทายาท รุ่นที่ 21 สังกัด กก.ตชด.34</t>
  </si>
  <si>
    <t>√</t>
  </si>
  <si>
    <t>รายชื่อผู้เข้ารับบริการ แผนงาน การให้บริการข้อมูลและคำปรึกษาข้อมูล มหาวทยาลัยเทคโนโลยีราชมงคลล้านนา ปี พ.ศ. 2568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</si>
</sst>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6"/>
      <name val="CordiaUPC"/>
      <charset val="222"/>
    </font>
    <font>
      <sz val="8"/>
      <name val="CordiaUPC"/>
      <family val="2"/>
    </font>
    <font>
      <b/>
      <sz val="22"/>
      <name val="TH SarabunPSK"/>
      <family val="2"/>
    </font>
    <font>
      <sz val="16"/>
      <name val="TH SarabunPSK"/>
      <family val="2"/>
    </font>
    <font>
      <b/>
      <sz val="16"/>
      <name val="TH SarabunPSK"/>
      <family val="2"/>
    </font>
    <font>
      <b/>
      <sz val="18"/>
      <name val="TH SarabunPSK"/>
      <family val="2"/>
    </font>
    <font>
      <sz val="14"/>
      <name val="TH SarabunPSK"/>
      <family val="2"/>
    </font>
    <font>
      <sz val="16"/>
      <color indexed="23"/>
      <name val="TH SarabunPSK"/>
      <family val="2"/>
    </font>
    <font>
      <b/>
      <sz val="16"/>
      <color indexed="17"/>
      <name val="TH SarabunPSK"/>
      <family val="2"/>
    </font>
    <font>
      <sz val="16"/>
      <name val="CordiaUPC"/>
      <family val="2"/>
      <charset val="222"/>
    </font>
    <font>
      <sz val="11"/>
      <color theme="1"/>
      <name val="Calibri"/>
      <family val="2"/>
      <charset val="222"/>
      <scheme val="minor"/>
    </font>
    <font>
      <sz val="16"/>
      <color theme="0"/>
      <name val="TH SarabunPSK"/>
      <family val="2"/>
    </font>
    <font>
      <b/>
      <sz val="16"/>
      <color theme="1"/>
      <name val="TH SarabunPSK"/>
      <family val="2"/>
    </font>
    <font>
      <sz val="16"/>
      <color theme="1"/>
      <name val="TH SarabunPSK"/>
      <family val="2"/>
    </font>
    <font>
      <sz val="14"/>
      <color theme="1"/>
      <name val="TH SarabunPSK"/>
      <family val="2"/>
    </font>
    <font>
      <sz val="16"/>
      <color theme="1"/>
      <name val="Wingdings 2"/>
      <family val="1"/>
      <charset val="2"/>
    </font>
    <font>
      <b/>
      <sz val="16"/>
      <color theme="0"/>
      <name val="TH SarabunPSK"/>
      <family val="2"/>
    </font>
    <font>
      <b/>
      <sz val="14"/>
      <color theme="1"/>
      <name val="TH SarabunPSK"/>
      <family val="2"/>
    </font>
    <font>
      <sz val="16"/>
      <color theme="5" tint="0.79998168889431442"/>
      <name val="TH SarabunPSK"/>
      <family val="2"/>
    </font>
    <font>
      <sz val="16"/>
      <color theme="0"/>
      <name val="TH SarabunPSK"/>
      <family val="2"/>
      <charset val="222"/>
    </font>
    <font>
      <sz val="16"/>
      <color rgb="FF000000"/>
      <name val="TH SarabunPSK"/>
      <family val="2"/>
    </font>
    <font>
      <sz val="16"/>
      <color theme="1"/>
      <name val="Tahoma"/>
      <family val="2"/>
    </font>
    <font>
      <sz val="16"/>
      <name val="TH Sarabun New"/>
      <family val="2"/>
    </font>
    <font>
      <sz val="16"/>
      <color theme="1"/>
      <name val="TH Sarabun New"/>
      <family val="2"/>
    </font>
    <font>
      <b/>
      <sz val="16"/>
      <color theme="1"/>
      <name val="TH Sarabun New"/>
      <family val="2"/>
    </font>
    <font>
      <sz val="14"/>
      <color rgb="FF393939"/>
      <name val="TH SarabunPSK"/>
      <family val="2"/>
    </font>
  </fonts>
  <fills count="24">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FFFFCC"/>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EF2EC"/>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8DAACD"/>
        <bgColor indexed="64"/>
      </patternFill>
    </fill>
    <fill>
      <patternFill patternType="solid">
        <fgColor theme="4" tint="-0.49998474074526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theme="1"/>
      </left>
      <right style="thin">
        <color theme="1"/>
      </right>
      <top/>
      <bottom/>
      <diagonal/>
    </border>
    <border>
      <left style="thin">
        <color indexed="64"/>
      </left>
      <right style="thin">
        <color indexed="64"/>
      </right>
      <top style="thin">
        <color theme="1"/>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s>
  <cellStyleXfs count="3">
    <xf numFmtId="0" fontId="0" fillId="0" borderId="0"/>
    <xf numFmtId="0" fontId="10" fillId="0" borderId="0"/>
    <xf numFmtId="0" fontId="9" fillId="0" borderId="0"/>
  </cellStyleXfs>
  <cellXfs count="236">
    <xf numFmtId="0" fontId="0" fillId="0" borderId="0" xfId="0"/>
    <xf numFmtId="0" fontId="3" fillId="0" borderId="0" xfId="0" applyFont="1"/>
    <xf numFmtId="0" fontId="3" fillId="0" borderId="0" xfId="0" applyFont="1" applyAlignment="1"/>
    <xf numFmtId="0" fontId="3" fillId="2" borderId="0" xfId="0" applyFont="1" applyFill="1"/>
    <xf numFmtId="2" fontId="7" fillId="0" borderId="0" xfId="0" applyNumberFormat="1" applyFont="1" applyFill="1"/>
    <xf numFmtId="0" fontId="3" fillId="0" borderId="1" xfId="0" applyFont="1" applyBorder="1" applyAlignment="1">
      <alignment horizontal="center"/>
    </xf>
    <xf numFmtId="3" fontId="3" fillId="0" borderId="1" xfId="0" applyNumberFormat="1" applyFont="1" applyBorder="1"/>
    <xf numFmtId="0" fontId="3" fillId="0" borderId="0" xfId="0" applyFont="1" applyAlignment="1">
      <alignment horizontal="center"/>
    </xf>
    <xf numFmtId="0" fontId="3" fillId="0" borderId="1" xfId="0" applyFont="1" applyFill="1" applyBorder="1" applyAlignment="1">
      <alignment horizontal="center"/>
    </xf>
    <xf numFmtId="0" fontId="3" fillId="0" borderId="0" xfId="0" applyFont="1" applyFill="1" applyAlignment="1">
      <alignment horizontal="center"/>
    </xf>
    <xf numFmtId="3" fontId="3" fillId="0" borderId="1" xfId="0" applyNumberFormat="1" applyFont="1" applyBorder="1" applyAlignment="1">
      <alignment horizontal="center"/>
    </xf>
    <xf numFmtId="3" fontId="3" fillId="0" borderId="1" xfId="0" applyNumberFormat="1" applyFont="1" applyFill="1" applyBorder="1" applyAlignment="1">
      <alignment horizontal="center"/>
    </xf>
    <xf numFmtId="0" fontId="8" fillId="0" borderId="1" xfId="0" applyFont="1" applyBorder="1" applyAlignment="1">
      <alignment horizontal="center"/>
    </xf>
    <xf numFmtId="2" fontId="5" fillId="3" borderId="0" xfId="0" applyNumberFormat="1" applyFont="1" applyFill="1" applyAlignment="1">
      <alignment horizontal="center"/>
    </xf>
    <xf numFmtId="0" fontId="3" fillId="4" borderId="0" xfId="0" applyFont="1" applyFill="1" applyAlignment="1">
      <alignment horizontal="center"/>
    </xf>
    <xf numFmtId="2" fontId="3" fillId="2" borderId="1" xfId="0" applyNumberFormat="1" applyFont="1" applyFill="1" applyBorder="1" applyAlignment="1" applyProtection="1">
      <alignment horizontal="center" vertical="top"/>
    </xf>
    <xf numFmtId="2" fontId="3" fillId="0" borderId="1" xfId="0" applyNumberFormat="1" applyFont="1" applyFill="1" applyBorder="1" applyAlignment="1" applyProtection="1">
      <alignment horizontal="center" vertical="top"/>
    </xf>
    <xf numFmtId="0" fontId="3" fillId="0" borderId="0" xfId="0" applyFont="1" applyAlignment="1">
      <alignment vertical="top"/>
    </xf>
    <xf numFmtId="0" fontId="3" fillId="2" borderId="0" xfId="0" applyFont="1" applyFill="1" applyAlignment="1">
      <alignment horizontal="center" vertical="top" wrapText="1"/>
    </xf>
    <xf numFmtId="0" fontId="3" fillId="0" borderId="0" xfId="0" applyFont="1" applyAlignment="1">
      <alignment horizontal="center" vertical="top" wrapText="1"/>
    </xf>
    <xf numFmtId="0" fontId="6" fillId="6" borderId="1" xfId="0" applyFont="1" applyFill="1" applyBorder="1" applyAlignment="1">
      <alignment horizontal="right"/>
    </xf>
    <xf numFmtId="3" fontId="3" fillId="0" borderId="1" xfId="0" applyNumberFormat="1" applyFont="1" applyBorder="1" applyAlignment="1">
      <alignment horizontal="right"/>
    </xf>
    <xf numFmtId="3" fontId="3" fillId="0" borderId="1" xfId="0" applyNumberFormat="1" applyFont="1" applyFill="1" applyBorder="1" applyAlignment="1">
      <alignment horizontal="right"/>
    </xf>
    <xf numFmtId="4" fontId="5" fillId="7" borderId="0" xfId="0" applyNumberFormat="1" applyFont="1" applyFill="1" applyAlignment="1">
      <alignment horizontal="center"/>
    </xf>
    <xf numFmtId="4" fontId="3" fillId="0" borderId="1" xfId="0" applyNumberFormat="1" applyFont="1" applyBorder="1"/>
    <xf numFmtId="0" fontId="12" fillId="8" borderId="0" xfId="1" applyFont="1" applyFill="1" applyBorder="1" applyAlignment="1">
      <alignment horizontal="center" vertical="top"/>
    </xf>
    <xf numFmtId="0" fontId="12" fillId="8" borderId="3" xfId="1" applyFont="1" applyFill="1" applyBorder="1" applyAlignment="1">
      <alignment vertical="top"/>
    </xf>
    <xf numFmtId="0" fontId="12" fillId="8" borderId="0" xfId="1" applyFont="1" applyFill="1" applyBorder="1" applyAlignment="1">
      <alignment vertical="top"/>
    </xf>
    <xf numFmtId="0" fontId="12" fillId="8" borderId="0" xfId="1" applyFont="1" applyFill="1" applyAlignment="1">
      <alignment vertical="top"/>
    </xf>
    <xf numFmtId="0" fontId="13" fillId="8" borderId="0" xfId="1" applyFont="1" applyFill="1" applyAlignment="1">
      <alignment vertical="top"/>
    </xf>
    <xf numFmtId="0" fontId="13" fillId="8" borderId="0" xfId="1" applyFont="1" applyFill="1" applyAlignment="1">
      <alignment horizontal="center" vertical="top"/>
    </xf>
    <xf numFmtId="0" fontId="13" fillId="8" borderId="0" xfId="1" applyFont="1" applyFill="1" applyAlignment="1">
      <alignment horizontal="left" vertical="top"/>
    </xf>
    <xf numFmtId="0" fontId="13" fillId="8" borderId="0" xfId="1" applyFont="1" applyFill="1" applyBorder="1" applyAlignment="1">
      <alignment vertical="top"/>
    </xf>
    <xf numFmtId="0" fontId="13" fillId="8" borderId="0" xfId="1" applyFont="1" applyFill="1" applyBorder="1" applyAlignment="1">
      <alignment horizontal="center" vertical="top"/>
    </xf>
    <xf numFmtId="0" fontId="13" fillId="8" borderId="0" xfId="1" applyFont="1" applyFill="1" applyBorder="1" applyAlignment="1">
      <alignment vertical="top" wrapText="1"/>
    </xf>
    <xf numFmtId="0" fontId="13" fillId="8" borderId="0" xfId="1" applyFont="1" applyFill="1" applyBorder="1" applyAlignment="1">
      <alignment horizontal="center" vertical="top" wrapText="1"/>
    </xf>
    <xf numFmtId="0" fontId="13" fillId="8" borderId="0" xfId="1" applyFont="1" applyFill="1" applyAlignment="1">
      <alignment vertical="top" wrapText="1"/>
    </xf>
    <xf numFmtId="0" fontId="3" fillId="0" borderId="0" xfId="0" applyFont="1" applyFill="1" applyBorder="1" applyAlignment="1">
      <alignment horizontal="center"/>
    </xf>
    <xf numFmtId="0" fontId="14" fillId="0" borderId="0" xfId="0" applyFont="1"/>
    <xf numFmtId="0" fontId="13" fillId="8" borderId="7" xfId="1" applyFont="1" applyFill="1" applyBorder="1" applyAlignment="1">
      <alignment vertical="top"/>
    </xf>
    <xf numFmtId="0" fontId="13" fillId="8" borderId="0" xfId="1" applyFont="1" applyFill="1" applyBorder="1" applyAlignment="1">
      <alignment horizontal="center" vertical="top"/>
    </xf>
    <xf numFmtId="0" fontId="13" fillId="8" borderId="0" xfId="1" applyFont="1" applyFill="1" applyBorder="1" applyAlignment="1">
      <alignment horizontal="left" vertical="top" wrapText="1"/>
    </xf>
    <xf numFmtId="0" fontId="3" fillId="8" borderId="0" xfId="2" applyFont="1" applyFill="1" applyBorder="1" applyAlignment="1">
      <alignment vertical="top" wrapText="1"/>
    </xf>
    <xf numFmtId="0" fontId="13" fillId="8" borderId="0" xfId="2" applyFont="1" applyFill="1" applyBorder="1" applyAlignment="1"/>
    <xf numFmtId="0" fontId="13" fillId="8" borderId="0" xfId="1" applyFont="1" applyFill="1" applyBorder="1" applyAlignment="1"/>
    <xf numFmtId="0" fontId="15" fillId="8" borderId="0" xfId="1" applyFont="1" applyFill="1" applyBorder="1" applyAlignment="1">
      <alignment horizontal="center" vertical="top" wrapText="1"/>
    </xf>
    <xf numFmtId="0" fontId="13" fillId="8" borderId="0" xfId="1" applyFont="1" applyFill="1" applyBorder="1" applyAlignment="1">
      <alignment horizontal="left" vertical="top"/>
    </xf>
    <xf numFmtId="0" fontId="3" fillId="8" borderId="0" xfId="2" applyFont="1" applyFill="1" applyBorder="1" applyAlignment="1">
      <alignment horizontal="center" vertical="top"/>
    </xf>
    <xf numFmtId="0" fontId="13" fillId="8" borderId="0" xfId="2" applyFont="1" applyFill="1" applyBorder="1" applyAlignment="1">
      <alignment vertical="top"/>
    </xf>
    <xf numFmtId="0" fontId="3" fillId="0" borderId="0" xfId="0" applyFont="1" applyBorder="1" applyAlignment="1">
      <alignment horizontal="center"/>
    </xf>
    <xf numFmtId="0" fontId="3" fillId="0" borderId="0" xfId="0" applyFont="1" applyBorder="1" applyAlignment="1">
      <alignment horizontal="center" vertical="center" wrapText="1"/>
    </xf>
    <xf numFmtId="0" fontId="14" fillId="12" borderId="0" xfId="0" applyFont="1" applyFill="1"/>
    <xf numFmtId="0" fontId="14" fillId="0" borderId="0" xfId="0" applyFont="1" applyFill="1"/>
    <xf numFmtId="2" fontId="14" fillId="0" borderId="0" xfId="0" applyNumberFormat="1" applyFont="1" applyFill="1"/>
    <xf numFmtId="0" fontId="3" fillId="12" borderId="0" xfId="0" applyFont="1" applyFill="1"/>
    <xf numFmtId="0" fontId="3" fillId="10" borderId="1" xfId="0" applyFont="1" applyFill="1" applyBorder="1" applyAlignment="1">
      <alignment horizontal="center"/>
    </xf>
    <xf numFmtId="0" fontId="3" fillId="11" borderId="1" xfId="0" applyFont="1" applyFill="1" applyBorder="1" applyAlignment="1">
      <alignment horizontal="center" vertical="center" wrapText="1"/>
    </xf>
    <xf numFmtId="0" fontId="4" fillId="0" borderId="0" xfId="0" applyFont="1"/>
    <xf numFmtId="0" fontId="16" fillId="14" borderId="0" xfId="0" applyFont="1" applyFill="1"/>
    <xf numFmtId="0" fontId="11" fillId="14" borderId="0" xfId="0" applyFont="1" applyFill="1"/>
    <xf numFmtId="0" fontId="16" fillId="15" borderId="0" xfId="0" applyFont="1" applyFill="1"/>
    <xf numFmtId="0" fontId="11" fillId="15" borderId="0" xfId="0" applyFont="1" applyFill="1"/>
    <xf numFmtId="0" fontId="4" fillId="5" borderId="0" xfId="0" applyFont="1" applyFill="1"/>
    <xf numFmtId="0" fontId="3" fillId="5" borderId="0" xfId="0" applyFont="1" applyFill="1"/>
    <xf numFmtId="0" fontId="4" fillId="16" borderId="0" xfId="0" applyFont="1" applyFill="1"/>
    <xf numFmtId="0" fontId="3" fillId="16" borderId="0" xfId="0" applyFont="1" applyFill="1"/>
    <xf numFmtId="0" fontId="4" fillId="17" borderId="0" xfId="0" applyFont="1" applyFill="1"/>
    <xf numFmtId="0" fontId="3" fillId="17" borderId="0" xfId="0" applyFont="1" applyFill="1"/>
    <xf numFmtId="0" fontId="4" fillId="18" borderId="0" xfId="0" applyFont="1" applyFill="1"/>
    <xf numFmtId="0" fontId="3" fillId="18" borderId="0" xfId="0" applyFont="1" applyFill="1"/>
    <xf numFmtId="2" fontId="17" fillId="12" borderId="0" xfId="0" applyNumberFormat="1" applyFont="1" applyFill="1"/>
    <xf numFmtId="0" fontId="17" fillId="0" borderId="0" xfId="0" applyFont="1" applyFill="1"/>
    <xf numFmtId="0" fontId="17" fillId="10" borderId="0" xfId="0" applyFont="1" applyFill="1"/>
    <xf numFmtId="0" fontId="17" fillId="11" borderId="0" xfId="0" applyFont="1" applyFill="1"/>
    <xf numFmtId="0" fontId="17" fillId="0" borderId="0" xfId="0" applyFont="1"/>
    <xf numFmtId="0" fontId="17" fillId="0" borderId="0" xfId="0" applyNumberFormat="1" applyFont="1"/>
    <xf numFmtId="2" fontId="17" fillId="0" borderId="0" xfId="0" applyNumberFormat="1" applyFont="1" applyFill="1"/>
    <xf numFmtId="2" fontId="17" fillId="0" borderId="0" xfId="0" applyNumberFormat="1" applyFont="1"/>
    <xf numFmtId="0" fontId="17" fillId="19" borderId="0" xfId="0" applyFont="1" applyFill="1"/>
    <xf numFmtId="0" fontId="17" fillId="20" borderId="0" xfId="0" applyFont="1" applyFill="1"/>
    <xf numFmtId="0" fontId="17" fillId="20" borderId="0" xfId="0" applyNumberFormat="1" applyFont="1" applyFill="1"/>
    <xf numFmtId="0" fontId="17" fillId="21" borderId="0" xfId="0" applyFont="1" applyFill="1"/>
    <xf numFmtId="0" fontId="4" fillId="21" borderId="0" xfId="0" applyFont="1" applyFill="1"/>
    <xf numFmtId="0" fontId="17" fillId="22" borderId="0" xfId="0" applyFont="1" applyFill="1"/>
    <xf numFmtId="0" fontId="4" fillId="0" borderId="0" xfId="0" applyFont="1" applyAlignment="1">
      <alignment horizontal="center" vertical="center"/>
    </xf>
    <xf numFmtId="0" fontId="3" fillId="0" borderId="0" xfId="0" applyFont="1" applyFill="1"/>
    <xf numFmtId="0" fontId="11" fillId="13" borderId="1" xfId="0" applyFont="1" applyFill="1" applyBorder="1" applyAlignment="1">
      <alignment horizontal="center" vertical="center" wrapText="1"/>
    </xf>
    <xf numFmtId="2" fontId="3" fillId="0" borderId="9" xfId="0" applyNumberFormat="1" applyFont="1" applyFill="1" applyBorder="1" applyAlignment="1" applyProtection="1">
      <alignment horizontal="center" vertical="top"/>
    </xf>
    <xf numFmtId="2" fontId="3" fillId="0" borderId="15" xfId="0" applyNumberFormat="1" applyFont="1" applyFill="1" applyBorder="1" applyAlignment="1" applyProtection="1">
      <alignment horizontal="center" vertical="top"/>
    </xf>
    <xf numFmtId="0" fontId="11" fillId="5" borderId="7" xfId="0" applyFont="1" applyFill="1" applyBorder="1" applyAlignment="1">
      <alignment horizontal="center"/>
    </xf>
    <xf numFmtId="0" fontId="11" fillId="5" borderId="0" xfId="0" applyFont="1" applyFill="1" applyBorder="1" applyAlignment="1">
      <alignment horizontal="center"/>
    </xf>
    <xf numFmtId="0" fontId="11" fillId="5" borderId="14" xfId="0" applyFont="1" applyFill="1" applyBorder="1" applyAlignment="1">
      <alignment horizontal="center"/>
    </xf>
    <xf numFmtId="2" fontId="3" fillId="10" borderId="1" xfId="0" applyNumberFormat="1" applyFont="1" applyFill="1" applyBorder="1" applyAlignment="1" applyProtection="1">
      <alignment horizontal="center" vertical="top"/>
    </xf>
    <xf numFmtId="0" fontId="11" fillId="5" borderId="3" xfId="0" applyFont="1" applyFill="1" applyBorder="1" applyAlignment="1">
      <alignment horizontal="center"/>
    </xf>
    <xf numFmtId="0" fontId="18" fillId="17" borderId="3" xfId="0" applyFont="1" applyFill="1" applyBorder="1" applyAlignment="1">
      <alignment horizontal="center"/>
    </xf>
    <xf numFmtId="4" fontId="18" fillId="17" borderId="1" xfId="0" applyNumberFormat="1" applyFont="1" applyFill="1" applyBorder="1"/>
    <xf numFmtId="4" fontId="3" fillId="17" borderId="1" xfId="0" applyNumberFormat="1" applyFont="1" applyFill="1" applyBorder="1"/>
    <xf numFmtId="0" fontId="3" fillId="17" borderId="1" xfId="0" applyFont="1" applyFill="1" applyBorder="1" applyAlignment="1">
      <alignment horizontal="center"/>
    </xf>
    <xf numFmtId="0" fontId="3" fillId="16" borderId="1" xfId="0" applyFont="1" applyFill="1" applyBorder="1" applyAlignment="1">
      <alignment horizontal="center"/>
    </xf>
    <xf numFmtId="0" fontId="11" fillId="15" borderId="6" xfId="0" applyFont="1" applyFill="1" applyBorder="1" applyAlignment="1">
      <alignment horizontal="center"/>
    </xf>
    <xf numFmtId="0" fontId="5" fillId="7" borderId="0" xfId="0" applyFont="1" applyFill="1" applyAlignment="1">
      <alignment horizontal="center"/>
    </xf>
    <xf numFmtId="0" fontId="11" fillId="13" borderId="1" xfId="0" applyFont="1" applyFill="1" applyBorder="1" applyAlignment="1">
      <alignment horizontal="center" vertical="center" wrapText="1"/>
    </xf>
    <xf numFmtId="0" fontId="5" fillId="3" borderId="0" xfId="0" applyFont="1" applyFill="1" applyAlignment="1">
      <alignment horizontal="center"/>
    </xf>
    <xf numFmtId="0" fontId="11" fillId="13" borderId="0" xfId="0" applyFont="1" applyFill="1"/>
    <xf numFmtId="2" fontId="11" fillId="13" borderId="0" xfId="0" applyNumberFormat="1" applyFont="1" applyFill="1"/>
    <xf numFmtId="0" fontId="11" fillId="9" borderId="0" xfId="0" applyFont="1" applyFill="1"/>
    <xf numFmtId="2" fontId="11" fillId="9" borderId="0" xfId="0" applyNumberFormat="1" applyFont="1" applyFill="1"/>
    <xf numFmtId="0" fontId="3" fillId="10" borderId="0" xfId="0" applyFont="1" applyFill="1"/>
    <xf numFmtId="2" fontId="3" fillId="10" borderId="0" xfId="0" applyNumberFormat="1" applyFont="1" applyFill="1"/>
    <xf numFmtId="0" fontId="3" fillId="11" borderId="0" xfId="0" applyFont="1" applyFill="1"/>
    <xf numFmtId="2" fontId="3" fillId="11" borderId="0" xfId="0" applyNumberFormat="1" applyFont="1" applyFill="1"/>
    <xf numFmtId="0" fontId="19" fillId="8" borderId="0" xfId="1" applyFont="1" applyFill="1" applyBorder="1" applyAlignment="1">
      <alignment horizontal="center"/>
    </xf>
    <xf numFmtId="0" fontId="13" fillId="8" borderId="0" xfId="1" applyFont="1" applyFill="1" applyBorder="1" applyAlignment="1">
      <alignment horizontal="center" vertical="top"/>
    </xf>
    <xf numFmtId="49" fontId="20" fillId="0" borderId="1" xfId="0" applyNumberFormat="1" applyFont="1" applyBorder="1" applyAlignment="1">
      <alignment vertical="center"/>
    </xf>
    <xf numFmtId="0" fontId="13" fillId="0" borderId="0" xfId="1" applyFont="1" applyFill="1" applyBorder="1" applyAlignment="1">
      <alignment horizontal="center" vertical="top" wrapText="1"/>
    </xf>
    <xf numFmtId="0" fontId="19" fillId="0" borderId="0" xfId="1" applyFont="1" applyFill="1" applyBorder="1" applyAlignment="1">
      <alignment horizontal="center"/>
    </xf>
    <xf numFmtId="0" fontId="13" fillId="0" borderId="0" xfId="1" applyFont="1" applyFill="1" applyAlignment="1">
      <alignment horizontal="center" vertical="top"/>
    </xf>
    <xf numFmtId="0" fontId="12" fillId="8" borderId="0" xfId="1" applyFont="1" applyFill="1" applyBorder="1" applyAlignment="1">
      <alignment vertical="top"/>
    </xf>
    <xf numFmtId="0" fontId="13" fillId="8" borderId="1" xfId="1" applyFont="1" applyFill="1" applyBorder="1" applyAlignment="1">
      <alignment horizontal="center" vertical="center" wrapText="1"/>
    </xf>
    <xf numFmtId="0" fontId="23" fillId="8" borderId="18" xfId="1" applyFont="1" applyFill="1" applyBorder="1" applyAlignment="1">
      <alignment horizontal="center" vertical="center" wrapText="1"/>
    </xf>
    <xf numFmtId="0" fontId="22" fillId="0" borderId="19" xfId="1" applyFont="1" applyFill="1" applyBorder="1" applyAlignment="1">
      <alignment horizontal="center" vertical="center" wrapText="1"/>
    </xf>
    <xf numFmtId="0" fontId="23" fillId="8" borderId="1" xfId="1" applyFont="1" applyFill="1" applyBorder="1" applyAlignment="1">
      <alignment horizontal="center" vertical="center" wrapText="1"/>
    </xf>
    <xf numFmtId="0" fontId="22" fillId="0" borderId="20" xfId="1" applyFont="1" applyFill="1" applyBorder="1" applyAlignment="1">
      <alignment horizontal="center" vertical="center" wrapText="1"/>
    </xf>
    <xf numFmtId="0" fontId="23" fillId="8" borderId="21" xfId="1" applyFont="1" applyFill="1" applyBorder="1" applyAlignment="1">
      <alignment horizontal="center" vertical="center" wrapText="1"/>
    </xf>
    <xf numFmtId="49" fontId="22" fillId="0" borderId="1" xfId="1" applyNumberFormat="1" applyFont="1" applyFill="1" applyBorder="1" applyAlignment="1">
      <alignment horizontal="center" vertical="top" wrapText="1"/>
    </xf>
    <xf numFmtId="0" fontId="22" fillId="0" borderId="1" xfId="0" applyFont="1" applyBorder="1"/>
    <xf numFmtId="0" fontId="22" fillId="0" borderId="1" xfId="0" applyFont="1" applyBorder="1" applyAlignment="1">
      <alignment wrapText="1"/>
    </xf>
    <xf numFmtId="0" fontId="24" fillId="8" borderId="9" xfId="1" applyFont="1" applyFill="1" applyBorder="1" applyAlignment="1">
      <alignment horizontal="center" vertical="center" wrapText="1"/>
    </xf>
    <xf numFmtId="0" fontId="24" fillId="8" borderId="11" xfId="1" applyFont="1" applyFill="1" applyBorder="1" applyAlignment="1">
      <alignment horizontal="center" vertical="center"/>
    </xf>
    <xf numFmtId="0" fontId="22" fillId="8" borderId="17" xfId="1" applyFont="1" applyFill="1" applyBorder="1" applyAlignment="1">
      <alignment horizontal="center" vertical="top" wrapText="1"/>
    </xf>
    <xf numFmtId="0" fontId="22" fillId="0" borderId="18" xfId="0" applyFont="1" applyBorder="1"/>
    <xf numFmtId="49" fontId="22" fillId="0" borderId="18" xfId="1" applyNumberFormat="1" applyFont="1" applyFill="1" applyBorder="1" applyAlignment="1">
      <alignment horizontal="center" vertical="top" wrapText="1"/>
    </xf>
    <xf numFmtId="0" fontId="22" fillId="8" borderId="19" xfId="1" applyFont="1" applyFill="1" applyBorder="1" applyAlignment="1">
      <alignment horizontal="center" vertical="top" wrapText="1"/>
    </xf>
    <xf numFmtId="0" fontId="22" fillId="0" borderId="21" xfId="0" applyFont="1" applyBorder="1"/>
    <xf numFmtId="49" fontId="22" fillId="0" borderId="21" xfId="1" applyNumberFormat="1" applyFont="1" applyFill="1" applyBorder="1" applyAlignment="1">
      <alignment horizontal="center" vertical="top" wrapText="1"/>
    </xf>
    <xf numFmtId="49" fontId="20" fillId="0" borderId="18" xfId="0" applyNumberFormat="1" applyFont="1" applyBorder="1" applyAlignment="1">
      <alignment vertical="center"/>
    </xf>
    <xf numFmtId="0" fontId="13" fillId="8" borderId="18" xfId="1" applyFont="1" applyFill="1" applyBorder="1" applyAlignment="1">
      <alignment horizontal="center" vertical="center" wrapText="1"/>
    </xf>
    <xf numFmtId="49" fontId="20" fillId="0" borderId="21" xfId="0" applyNumberFormat="1" applyFont="1" applyBorder="1" applyAlignment="1">
      <alignment vertical="center"/>
    </xf>
    <xf numFmtId="0" fontId="13" fillId="8" borderId="21" xfId="1" applyFont="1" applyFill="1" applyBorder="1" applyAlignment="1">
      <alignment horizontal="center" vertical="center" wrapText="1"/>
    </xf>
    <xf numFmtId="0" fontId="25" fillId="0" borderId="0" xfId="0" applyFont="1"/>
    <xf numFmtId="0" fontId="21" fillId="8" borderId="8" xfId="1" applyFont="1" applyFill="1" applyBorder="1" applyAlignment="1">
      <alignment horizontal="center" vertical="center" wrapText="1"/>
    </xf>
    <xf numFmtId="0" fontId="22" fillId="0" borderId="18" xfId="1" applyFont="1" applyFill="1" applyBorder="1" applyAlignment="1">
      <alignment vertical="top" wrapText="1"/>
    </xf>
    <xf numFmtId="0" fontId="22" fillId="0" borderId="1" xfId="1" applyFont="1" applyFill="1" applyBorder="1" applyAlignment="1">
      <alignment vertical="top" wrapText="1"/>
    </xf>
    <xf numFmtId="0" fontId="22" fillId="0" borderId="1" xfId="1" applyFont="1" applyFill="1" applyBorder="1" applyAlignment="1">
      <alignment vertical="top"/>
    </xf>
    <xf numFmtId="0" fontId="22" fillId="0" borderId="21" xfId="1" applyFont="1" applyFill="1" applyBorder="1" applyAlignment="1">
      <alignment vertical="top" wrapText="1"/>
    </xf>
    <xf numFmtId="0" fontId="22" fillId="0" borderId="21" xfId="1" applyFont="1" applyFill="1" applyBorder="1" applyAlignment="1">
      <alignment vertical="top"/>
    </xf>
    <xf numFmtId="0" fontId="22" fillId="0" borderId="1" xfId="2" applyFont="1" applyFill="1" applyBorder="1" applyAlignment="1">
      <alignment vertical="top"/>
    </xf>
    <xf numFmtId="0" fontId="22" fillId="0" borderId="9" xfId="1" applyFont="1" applyFill="1" applyBorder="1" applyAlignment="1">
      <alignment vertical="top"/>
    </xf>
    <xf numFmtId="0" fontId="23" fillId="0" borderId="1" xfId="1" applyFont="1" applyFill="1" applyBorder="1" applyAlignment="1">
      <alignment vertical="top"/>
    </xf>
    <xf numFmtId="0" fontId="23" fillId="0" borderId="21" xfId="1" applyFont="1" applyFill="1" applyBorder="1" applyAlignment="1">
      <alignment vertical="top"/>
    </xf>
    <xf numFmtId="0" fontId="13" fillId="8" borderId="0" xfId="1" applyFont="1" applyFill="1" applyBorder="1" applyAlignment="1">
      <alignment horizontal="center" vertical="top"/>
    </xf>
    <xf numFmtId="0" fontId="23" fillId="8" borderId="26" xfId="1" applyFont="1" applyFill="1" applyBorder="1" applyAlignment="1">
      <alignment horizontal="center" vertical="center" wrapText="1"/>
    </xf>
    <xf numFmtId="0" fontId="23" fillId="8" borderId="27" xfId="1" applyFont="1" applyFill="1" applyBorder="1" applyAlignment="1">
      <alignment horizontal="center" vertical="center" wrapText="1"/>
    </xf>
    <xf numFmtId="0" fontId="23" fillId="8" borderId="32" xfId="1" applyFont="1" applyFill="1" applyBorder="1" applyAlignment="1">
      <alignment horizontal="center" vertical="center" wrapText="1"/>
    </xf>
    <xf numFmtId="0" fontId="22" fillId="8" borderId="30" xfId="2" applyFont="1" applyFill="1" applyBorder="1" applyAlignment="1">
      <alignment horizontal="center" vertical="top" wrapText="1"/>
    </xf>
    <xf numFmtId="0" fontId="22" fillId="8" borderId="31" xfId="2" applyFont="1" applyFill="1" applyBorder="1" applyAlignment="1">
      <alignment horizontal="center" vertical="top" wrapText="1"/>
    </xf>
    <xf numFmtId="0" fontId="22" fillId="8" borderId="33" xfId="2" applyFont="1" applyFill="1" applyBorder="1" applyAlignment="1">
      <alignment horizontal="center" vertical="top" wrapText="1"/>
    </xf>
    <xf numFmtId="0" fontId="22" fillId="8" borderId="30" xfId="2" applyFont="1" applyFill="1" applyBorder="1" applyAlignment="1">
      <alignment horizontal="center" vertical="center" wrapText="1"/>
    </xf>
    <xf numFmtId="0" fontId="22" fillId="8" borderId="31" xfId="2" applyFont="1" applyFill="1" applyBorder="1" applyAlignment="1">
      <alignment horizontal="center" vertical="center" wrapText="1"/>
    </xf>
    <xf numFmtId="0" fontId="22" fillId="8" borderId="33" xfId="2" applyFont="1" applyFill="1" applyBorder="1" applyAlignment="1">
      <alignment horizontal="center" vertical="center" wrapText="1"/>
    </xf>
    <xf numFmtId="0" fontId="3" fillId="8" borderId="0" xfId="2" applyFont="1" applyFill="1" applyBorder="1" applyAlignment="1">
      <alignment horizontal="left" vertical="top"/>
    </xf>
    <xf numFmtId="0" fontId="13" fillId="8" borderId="0" xfId="1" applyFont="1" applyFill="1" applyBorder="1" applyAlignment="1">
      <alignment horizontal="left" vertical="top" wrapText="1"/>
    </xf>
    <xf numFmtId="0" fontId="12" fillId="8" borderId="0" xfId="1" applyFont="1" applyFill="1" applyBorder="1" applyAlignment="1">
      <alignment horizontal="center" vertical="top"/>
    </xf>
    <xf numFmtId="0" fontId="24" fillId="8" borderId="18" xfId="1" applyFont="1" applyFill="1" applyBorder="1" applyAlignment="1">
      <alignment horizontal="center" vertical="center" wrapText="1"/>
    </xf>
    <xf numFmtId="0" fontId="24" fillId="8" borderId="9" xfId="1" applyFont="1" applyFill="1" applyBorder="1" applyAlignment="1">
      <alignment horizontal="center" vertical="center" wrapText="1"/>
    </xf>
    <xf numFmtId="0" fontId="24" fillId="8" borderId="22" xfId="1" applyFont="1" applyFill="1" applyBorder="1" applyAlignment="1">
      <alignment horizontal="center" vertical="top"/>
    </xf>
    <xf numFmtId="0" fontId="24" fillId="8" borderId="23" xfId="1" applyFont="1" applyFill="1" applyBorder="1" applyAlignment="1">
      <alignment horizontal="center" vertical="top"/>
    </xf>
    <xf numFmtId="0" fontId="12" fillId="8" borderId="0" xfId="1" applyFont="1" applyFill="1" applyBorder="1" applyAlignment="1">
      <alignment vertical="top"/>
    </xf>
    <xf numFmtId="0" fontId="24" fillId="0" borderId="17" xfId="1" applyFont="1" applyFill="1" applyBorder="1" applyAlignment="1">
      <alignment horizontal="center" vertical="center"/>
    </xf>
    <xf numFmtId="0" fontId="24" fillId="0" borderId="29" xfId="1" applyFont="1" applyFill="1" applyBorder="1" applyAlignment="1">
      <alignment horizontal="center" vertical="center"/>
    </xf>
    <xf numFmtId="0" fontId="24" fillId="8" borderId="18" xfId="1" applyFont="1" applyFill="1" applyBorder="1" applyAlignment="1">
      <alignment horizontal="center" vertical="center"/>
    </xf>
    <xf numFmtId="0" fontId="24" fillId="8" borderId="9" xfId="1" applyFont="1" applyFill="1" applyBorder="1" applyAlignment="1">
      <alignment vertical="center"/>
    </xf>
    <xf numFmtId="0" fontId="24" fillId="8" borderId="9" xfId="1" applyFont="1" applyFill="1" applyBorder="1" applyAlignment="1">
      <alignment horizontal="center" vertical="center"/>
    </xf>
    <xf numFmtId="0" fontId="24" fillId="8" borderId="24" xfId="1" applyFont="1" applyFill="1" applyBorder="1" applyAlignment="1">
      <alignment horizontal="center" vertical="center"/>
    </xf>
    <xf numFmtId="0" fontId="24" fillId="8" borderId="25" xfId="1" applyFont="1" applyFill="1" applyBorder="1" applyAlignment="1">
      <alignment horizontal="center" vertical="center"/>
    </xf>
    <xf numFmtId="0" fontId="24" fillId="8" borderId="28" xfId="1" applyFont="1" applyFill="1" applyBorder="1" applyAlignment="1">
      <alignment horizontal="center" vertical="center"/>
    </xf>
    <xf numFmtId="0" fontId="5" fillId="0" borderId="6" xfId="0" applyFont="1" applyBorder="1" applyAlignment="1">
      <alignment horizontal="center"/>
    </xf>
    <xf numFmtId="0" fontId="11" fillId="13" borderId="9" xfId="0" applyFont="1" applyFill="1" applyBorder="1" applyAlignment="1">
      <alignment horizontal="center" vertical="center" wrapText="1"/>
    </xf>
    <xf numFmtId="0" fontId="11" fillId="13" borderId="7" xfId="0" applyFont="1" applyFill="1" applyBorder="1" applyAlignment="1">
      <alignment horizontal="center" vertical="center" wrapText="1"/>
    </xf>
    <xf numFmtId="0" fontId="11" fillId="13" borderId="8" xfId="0" applyFont="1" applyFill="1" applyBorder="1" applyAlignment="1">
      <alignment horizontal="center" vertical="center" wrapText="1"/>
    </xf>
    <xf numFmtId="0" fontId="11" fillId="13" borderId="10"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11" fillId="13" borderId="1" xfId="0" applyFont="1" applyFill="1" applyBorder="1" applyAlignment="1">
      <alignment horizontal="center" vertical="center" wrapText="1"/>
    </xf>
    <xf numFmtId="0" fontId="3" fillId="0" borderId="12" xfId="0" applyFont="1" applyBorder="1" applyAlignment="1">
      <alignment horizontal="left"/>
    </xf>
    <xf numFmtId="0" fontId="3" fillId="0" borderId="6" xfId="0" applyFont="1" applyBorder="1" applyAlignment="1">
      <alignment horizontal="left"/>
    </xf>
    <xf numFmtId="0" fontId="3" fillId="0" borderId="16" xfId="0" applyFont="1" applyBorder="1" applyAlignment="1">
      <alignment horizontal="left"/>
    </xf>
    <xf numFmtId="0" fontId="16" fillId="23" borderId="8" xfId="0" applyFont="1" applyFill="1" applyBorder="1" applyAlignment="1">
      <alignment horizontal="center"/>
    </xf>
    <xf numFmtId="0" fontId="16" fillId="23" borderId="10" xfId="0" applyFont="1" applyFill="1" applyBorder="1" applyAlignment="1">
      <alignment horizontal="center"/>
    </xf>
    <xf numFmtId="0" fontId="16" fillId="23" borderId="2" xfId="0" applyFont="1" applyFill="1" applyBorder="1" applyAlignment="1">
      <alignment horizontal="center"/>
    </xf>
    <xf numFmtId="0" fontId="11" fillId="15" borderId="8" xfId="0" applyFont="1" applyFill="1" applyBorder="1" applyAlignment="1">
      <alignment horizontal="center"/>
    </xf>
    <xf numFmtId="0" fontId="11" fillId="15" borderId="10" xfId="0" applyFont="1" applyFill="1" applyBorder="1" applyAlignment="1">
      <alignment horizontal="center"/>
    </xf>
    <xf numFmtId="0" fontId="11" fillId="15" borderId="2" xfId="0" applyFont="1" applyFill="1" applyBorder="1" applyAlignment="1">
      <alignment horizontal="center"/>
    </xf>
    <xf numFmtId="0" fontId="4" fillId="9" borderId="10" xfId="0" applyFont="1" applyFill="1" applyBorder="1" applyAlignment="1">
      <alignment horizontal="center"/>
    </xf>
    <xf numFmtId="0" fontId="4" fillId="9" borderId="2" xfId="0" applyFont="1" applyFill="1" applyBorder="1" applyAlignment="1">
      <alignment horizontal="center"/>
    </xf>
    <xf numFmtId="0" fontId="4" fillId="10" borderId="11" xfId="0" applyFont="1" applyFill="1" applyBorder="1" applyAlignment="1">
      <alignment horizontal="left" vertical="top" wrapText="1"/>
    </xf>
    <xf numFmtId="0" fontId="4" fillId="10" borderId="3" xfId="0" applyFont="1" applyFill="1" applyBorder="1" applyAlignment="1">
      <alignment horizontal="left" vertical="top" wrapText="1"/>
    </xf>
    <xf numFmtId="0" fontId="4" fillId="10" borderId="4" xfId="0" applyFont="1" applyFill="1" applyBorder="1" applyAlignment="1">
      <alignment horizontal="left" vertical="top" wrapText="1"/>
    </xf>
    <xf numFmtId="0" fontId="3" fillId="0" borderId="5" xfId="0" applyFont="1" applyBorder="1" applyAlignment="1">
      <alignment horizontal="left"/>
    </xf>
    <xf numFmtId="0" fontId="3" fillId="0" borderId="0" xfId="0" applyFont="1" applyBorder="1" applyAlignment="1">
      <alignment horizontal="left"/>
    </xf>
    <xf numFmtId="0" fontId="3" fillId="0" borderId="13" xfId="0" applyFont="1" applyBorder="1" applyAlignment="1">
      <alignment horizontal="left"/>
    </xf>
    <xf numFmtId="0" fontId="4" fillId="10" borderId="8" xfId="0" applyFont="1" applyFill="1" applyBorder="1" applyAlignment="1">
      <alignment horizontal="left" vertical="top" wrapText="1"/>
    </xf>
    <xf numFmtId="0" fontId="4" fillId="10" borderId="10" xfId="0" applyFont="1" applyFill="1" applyBorder="1" applyAlignment="1">
      <alignment horizontal="left" vertical="top" wrapText="1"/>
    </xf>
    <xf numFmtId="0" fontId="4" fillId="10" borderId="2" xfId="0" applyFont="1" applyFill="1" applyBorder="1" applyAlignment="1">
      <alignment horizontal="left" vertical="top" wrapText="1"/>
    </xf>
    <xf numFmtId="0" fontId="12" fillId="9" borderId="8" xfId="0" applyFont="1" applyFill="1" applyBorder="1" applyAlignment="1">
      <alignment horizontal="center" vertical="center" wrapText="1"/>
    </xf>
    <xf numFmtId="0" fontId="12" fillId="9" borderId="10"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11" borderId="8" xfId="0" applyFont="1" applyFill="1" applyBorder="1" applyAlignment="1">
      <alignment horizontal="center" vertical="top" wrapText="1"/>
    </xf>
    <xf numFmtId="0" fontId="12" fillId="11" borderId="1" xfId="0" applyFont="1" applyFill="1" applyBorder="1" applyAlignment="1">
      <alignment horizontal="center" vertical="top" wrapText="1"/>
    </xf>
    <xf numFmtId="0" fontId="12" fillId="11" borderId="1" xfId="0" applyFont="1" applyFill="1" applyBorder="1" applyAlignment="1">
      <alignment horizontal="center" vertical="center" wrapText="1"/>
    </xf>
    <xf numFmtId="0" fontId="13" fillId="11" borderId="1" xfId="0" applyFont="1" applyFill="1" applyBorder="1" applyAlignment="1">
      <alignment horizontal="center" vertical="top" wrapText="1"/>
    </xf>
    <xf numFmtId="0" fontId="13" fillId="11" borderId="8" xfId="0" applyFont="1" applyFill="1" applyBorder="1" applyAlignment="1">
      <alignment horizontal="center" vertical="top" wrapText="1"/>
    </xf>
    <xf numFmtId="0" fontId="13" fillId="11" borderId="2" xfId="0" applyFont="1" applyFill="1" applyBorder="1" applyAlignment="1">
      <alignment horizontal="center" vertical="top" wrapText="1"/>
    </xf>
    <xf numFmtId="0" fontId="16" fillId="23" borderId="8" xfId="0" applyFont="1" applyFill="1" applyBorder="1" applyAlignment="1">
      <alignment horizontal="center" vertical="center" wrapText="1"/>
    </xf>
    <xf numFmtId="0" fontId="16" fillId="23" borderId="10" xfId="0" applyFont="1" applyFill="1" applyBorder="1" applyAlignment="1">
      <alignment horizontal="center" vertical="center" wrapText="1"/>
    </xf>
    <xf numFmtId="0" fontId="16" fillId="23" borderId="2" xfId="0" applyFont="1" applyFill="1" applyBorder="1" applyAlignment="1">
      <alignment horizontal="center" vertical="center" wrapText="1"/>
    </xf>
    <xf numFmtId="0" fontId="16" fillId="13" borderId="1" xfId="0" applyFont="1" applyFill="1" applyBorder="1" applyAlignment="1">
      <alignment horizontal="center" vertical="center" wrapText="1"/>
    </xf>
    <xf numFmtId="2" fontId="4" fillId="9" borderId="1" xfId="0" applyNumberFormat="1" applyFont="1" applyFill="1" applyBorder="1" applyAlignment="1">
      <alignment horizontal="center"/>
    </xf>
    <xf numFmtId="2" fontId="4" fillId="10" borderId="1" xfId="0" applyNumberFormat="1" applyFont="1" applyFill="1" applyBorder="1" applyAlignment="1">
      <alignment horizontal="center"/>
    </xf>
    <xf numFmtId="0" fontId="5" fillId="3" borderId="0" xfId="0" applyFont="1" applyFill="1" applyAlignment="1">
      <alignment horizontal="center"/>
    </xf>
    <xf numFmtId="0" fontId="5" fillId="7" borderId="0" xfId="0" applyFont="1" applyFill="1" applyAlignment="1">
      <alignment horizontal="center"/>
    </xf>
    <xf numFmtId="0" fontId="4" fillId="17" borderId="8" xfId="0" applyFont="1" applyFill="1" applyBorder="1" applyAlignment="1">
      <alignment horizontal="center"/>
    </xf>
    <xf numFmtId="0" fontId="4" fillId="17" borderId="2" xfId="0" applyFont="1" applyFill="1" applyBorder="1" applyAlignment="1">
      <alignment horizontal="center"/>
    </xf>
    <xf numFmtId="2" fontId="16" fillId="23" borderId="8" xfId="0" applyNumberFormat="1" applyFont="1" applyFill="1" applyBorder="1" applyAlignment="1">
      <alignment horizontal="center"/>
    </xf>
    <xf numFmtId="2" fontId="16" fillId="23" borderId="2" xfId="0" applyNumberFormat="1" applyFont="1" applyFill="1" applyBorder="1" applyAlignment="1">
      <alignment horizontal="center"/>
    </xf>
    <xf numFmtId="2" fontId="16" fillId="23" borderId="1" xfId="0" applyNumberFormat="1" applyFont="1" applyFill="1" applyBorder="1" applyAlignment="1">
      <alignment horizontal="center"/>
    </xf>
    <xf numFmtId="2" fontId="16" fillId="13" borderId="1" xfId="0" applyNumberFormat="1" applyFont="1" applyFill="1" applyBorder="1" applyAlignment="1">
      <alignment horizontal="center"/>
    </xf>
    <xf numFmtId="2" fontId="4" fillId="9" borderId="8" xfId="0" applyNumberFormat="1" applyFont="1" applyFill="1" applyBorder="1" applyAlignment="1">
      <alignment horizontal="center"/>
    </xf>
    <xf numFmtId="2" fontId="4" fillId="9" borderId="2" xfId="0" applyNumberFormat="1" applyFont="1" applyFill="1" applyBorder="1" applyAlignment="1">
      <alignment horizontal="center"/>
    </xf>
    <xf numFmtId="0" fontId="4" fillId="16" borderId="9" xfId="0" applyFont="1" applyFill="1" applyBorder="1" applyAlignment="1">
      <alignment horizontal="center" vertical="center" wrapText="1"/>
    </xf>
    <xf numFmtId="0" fontId="4" fillId="16" borderId="7" xfId="0" applyFont="1" applyFill="1" applyBorder="1" applyAlignment="1">
      <alignment horizontal="center" vertical="center" wrapText="1"/>
    </xf>
    <xf numFmtId="0" fontId="4" fillId="17" borderId="9" xfId="0" applyFont="1" applyFill="1" applyBorder="1" applyAlignment="1">
      <alignment horizontal="center" vertical="center" wrapText="1"/>
    </xf>
    <xf numFmtId="0" fontId="4" fillId="17" borderId="7" xfId="0" applyFont="1" applyFill="1" applyBorder="1" applyAlignment="1">
      <alignment horizontal="center" vertical="center" wrapText="1"/>
    </xf>
    <xf numFmtId="0" fontId="2" fillId="0" borderId="6" xfId="0" applyFont="1" applyBorder="1" applyAlignment="1">
      <alignment horizontal="center"/>
    </xf>
    <xf numFmtId="0" fontId="4" fillId="0" borderId="0" xfId="0" applyFont="1" applyAlignment="1">
      <alignment horizontal="center"/>
    </xf>
    <xf numFmtId="0" fontId="12" fillId="8" borderId="34" xfId="1" applyFont="1" applyFill="1" applyBorder="1" applyAlignment="1">
      <alignment horizontal="center" vertical="top"/>
    </xf>
  </cellXfs>
  <cellStyles count="3">
    <cellStyle name="ปกติ" xfId="0" builtinId="0"/>
    <cellStyle name="ปกติ 2" xfId="1" xr:uid="{00000000-0005-0000-0000-000001000000}"/>
    <cellStyle name="ปกติ 2 2" xfId="2" xr:uid="{00000000-0005-0000-0000-000002000000}"/>
  </cellStyles>
  <dxfs count="0"/>
  <tableStyles count="0" defaultTableStyle="TableStyleMedium9" defaultPivotStyle="PivotStyleLight16"/>
  <colors>
    <mruColors>
      <color rgb="FF8DAACD"/>
      <color rgb="FFFEF2EC"/>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52"/>
  <sheetViews>
    <sheetView tabSelected="1" topLeftCell="B1" zoomScale="60" zoomScaleNormal="60" workbookViewId="0">
      <selection activeCell="Q7" sqref="Q7"/>
    </sheetView>
  </sheetViews>
  <sheetFormatPr defaultColWidth="9" defaultRowHeight="24"/>
  <cols>
    <col min="1" max="1" width="11.25" style="29" customWidth="1"/>
    <col min="2" max="2" width="4.33203125" style="116" customWidth="1"/>
    <col min="3" max="3" width="9.58203125" style="29" customWidth="1"/>
    <col min="4" max="4" width="12.08203125" style="29" customWidth="1"/>
    <col min="5" max="5" width="15.08203125" style="29" customWidth="1"/>
    <col min="6" max="6" width="32.1640625" style="29" customWidth="1"/>
    <col min="7" max="7" width="20.83203125" style="30" customWidth="1"/>
    <col min="8" max="8" width="10.08203125" style="29" customWidth="1"/>
    <col min="9" max="9" width="10.58203125" style="30" customWidth="1"/>
    <col min="10" max="10" width="26.5" style="31" customWidth="1"/>
    <col min="11" max="11" width="26.83203125" style="31" customWidth="1"/>
    <col min="12" max="12" width="14.08203125" style="29" customWidth="1"/>
    <col min="13" max="13" width="7.33203125" style="29" customWidth="1"/>
    <col min="14" max="14" width="21.58203125" style="29" customWidth="1"/>
    <col min="15" max="15" width="4.08203125" style="29" customWidth="1"/>
    <col min="16" max="16" width="4.58203125" style="29" customWidth="1"/>
    <col min="17" max="17" width="17.33203125" style="29" customWidth="1"/>
    <col min="18" max="18" width="20" style="29" customWidth="1"/>
    <col min="19" max="19" width="8.08203125" style="29" customWidth="1"/>
    <col min="20" max="16384" width="9" style="29"/>
  </cols>
  <sheetData>
    <row r="1" spans="1:19" ht="28.5" customHeight="1" thickBot="1">
      <c r="A1" s="32"/>
      <c r="B1" s="235" t="s">
        <v>321</v>
      </c>
      <c r="C1" s="235"/>
      <c r="D1" s="235"/>
      <c r="E1" s="235"/>
      <c r="F1" s="235"/>
      <c r="G1" s="235"/>
      <c r="H1" s="235"/>
      <c r="I1" s="235"/>
      <c r="J1" s="235"/>
      <c r="K1" s="235"/>
    </row>
    <row r="2" spans="1:19" s="26" customFormat="1" ht="22" customHeight="1">
      <c r="A2" s="117"/>
      <c r="B2" s="168" t="s">
        <v>41</v>
      </c>
      <c r="C2" s="163" t="s">
        <v>47</v>
      </c>
      <c r="D2" s="170" t="s">
        <v>0</v>
      </c>
      <c r="E2" s="170" t="s">
        <v>1</v>
      </c>
      <c r="F2" s="170" t="s">
        <v>2</v>
      </c>
      <c r="G2" s="163" t="s">
        <v>45</v>
      </c>
      <c r="H2" s="170" t="s">
        <v>42</v>
      </c>
      <c r="I2" s="173"/>
      <c r="J2" s="174" t="s">
        <v>43</v>
      </c>
      <c r="K2" s="165" t="s">
        <v>44</v>
      </c>
      <c r="L2" s="162"/>
      <c r="M2" s="162"/>
      <c r="N2" s="25"/>
      <c r="O2" s="162"/>
      <c r="P2" s="162"/>
      <c r="Q2" s="162"/>
      <c r="R2" s="162"/>
      <c r="S2" s="162"/>
    </row>
    <row r="3" spans="1:19" s="28" customFormat="1" ht="22" customHeight="1" thickBot="1">
      <c r="B3" s="169"/>
      <c r="C3" s="164"/>
      <c r="D3" s="171"/>
      <c r="E3" s="171"/>
      <c r="F3" s="172"/>
      <c r="G3" s="164"/>
      <c r="H3" s="127" t="s">
        <v>58</v>
      </c>
      <c r="I3" s="128" t="s">
        <v>46</v>
      </c>
      <c r="J3" s="175"/>
      <c r="K3" s="166"/>
      <c r="L3" s="167"/>
      <c r="M3" s="167"/>
      <c r="N3" s="25"/>
      <c r="O3" s="27"/>
      <c r="P3" s="27"/>
      <c r="Q3" s="162"/>
      <c r="R3" s="162"/>
      <c r="S3" s="162"/>
    </row>
    <row r="4" spans="1:19" s="36" customFormat="1" ht="22" customHeight="1">
      <c r="B4" s="129">
        <v>1</v>
      </c>
      <c r="C4" s="141" t="s">
        <v>49</v>
      </c>
      <c r="D4" s="141" t="s">
        <v>203</v>
      </c>
      <c r="E4" s="141" t="s">
        <v>204</v>
      </c>
      <c r="F4" s="130" t="s">
        <v>205</v>
      </c>
      <c r="G4" s="131" t="s">
        <v>206</v>
      </c>
      <c r="H4" s="119"/>
      <c r="I4" s="140" t="s">
        <v>320</v>
      </c>
      <c r="J4" s="151" t="s">
        <v>312</v>
      </c>
      <c r="K4" s="157" t="s">
        <v>313</v>
      </c>
      <c r="L4" s="34"/>
      <c r="M4" s="34"/>
      <c r="N4" s="35"/>
      <c r="O4" s="34"/>
      <c r="P4" s="34"/>
      <c r="Q4" s="35"/>
      <c r="R4" s="35"/>
      <c r="S4" s="35"/>
    </row>
    <row r="5" spans="1:19" s="36" customFormat="1" ht="22" customHeight="1">
      <c r="B5" s="132">
        <v>2</v>
      </c>
      <c r="C5" s="142" t="s">
        <v>49</v>
      </c>
      <c r="D5" s="142" t="s">
        <v>207</v>
      </c>
      <c r="E5" s="142" t="s">
        <v>208</v>
      </c>
      <c r="F5" s="126" t="s">
        <v>209</v>
      </c>
      <c r="G5" s="124" t="s">
        <v>210</v>
      </c>
      <c r="H5" s="121"/>
      <c r="I5" s="140" t="s">
        <v>320</v>
      </c>
      <c r="J5" s="152"/>
      <c r="K5" s="158"/>
      <c r="L5" s="34"/>
      <c r="M5" s="34"/>
      <c r="N5" s="35"/>
      <c r="O5" s="34"/>
      <c r="P5" s="34"/>
      <c r="Q5" s="35"/>
      <c r="R5" s="35"/>
      <c r="S5" s="35"/>
    </row>
    <row r="6" spans="1:19" ht="22" customHeight="1">
      <c r="B6" s="132">
        <v>3</v>
      </c>
      <c r="C6" s="143" t="s">
        <v>48</v>
      </c>
      <c r="D6" s="143" t="s">
        <v>211</v>
      </c>
      <c r="E6" s="143" t="s">
        <v>212</v>
      </c>
      <c r="F6" s="125" t="s">
        <v>213</v>
      </c>
      <c r="G6" s="124" t="s">
        <v>214</v>
      </c>
      <c r="H6" s="121"/>
      <c r="I6" s="140" t="s">
        <v>320</v>
      </c>
      <c r="J6" s="152"/>
      <c r="K6" s="158"/>
      <c r="L6" s="32"/>
      <c r="M6" s="32"/>
      <c r="N6" s="33"/>
      <c r="O6" s="32"/>
      <c r="P6" s="32"/>
      <c r="Q6" s="33"/>
      <c r="R6" s="33"/>
      <c r="S6" s="33"/>
    </row>
    <row r="7" spans="1:19" ht="22" customHeight="1">
      <c r="B7" s="132">
        <v>4</v>
      </c>
      <c r="C7" s="142" t="s">
        <v>49</v>
      </c>
      <c r="D7" s="143" t="s">
        <v>215</v>
      </c>
      <c r="E7" s="143" t="s">
        <v>216</v>
      </c>
      <c r="F7" s="125" t="s">
        <v>217</v>
      </c>
      <c r="G7" s="124" t="s">
        <v>218</v>
      </c>
      <c r="H7" s="121"/>
      <c r="I7" s="140" t="s">
        <v>320</v>
      </c>
      <c r="J7" s="152"/>
      <c r="K7" s="158"/>
      <c r="L7" s="32"/>
      <c r="M7" s="32"/>
      <c r="N7" s="33"/>
      <c r="O7" s="32"/>
      <c r="P7" s="32"/>
      <c r="Q7" s="33"/>
      <c r="R7" s="33"/>
      <c r="S7" s="33"/>
    </row>
    <row r="8" spans="1:19" ht="22" customHeight="1">
      <c r="B8" s="132">
        <v>5</v>
      </c>
      <c r="C8" s="142" t="s">
        <v>49</v>
      </c>
      <c r="D8" s="143" t="s">
        <v>219</v>
      </c>
      <c r="E8" s="143" t="s">
        <v>216</v>
      </c>
      <c r="F8" s="125" t="s">
        <v>220</v>
      </c>
      <c r="G8" s="124" t="s">
        <v>221</v>
      </c>
      <c r="H8" s="121"/>
      <c r="I8" s="140" t="s">
        <v>320</v>
      </c>
      <c r="J8" s="152"/>
      <c r="K8" s="158"/>
      <c r="L8" s="32"/>
      <c r="M8" s="32"/>
      <c r="N8" s="33"/>
      <c r="O8" s="32"/>
      <c r="P8" s="32"/>
      <c r="Q8" s="33"/>
      <c r="R8" s="33"/>
      <c r="S8" s="33"/>
    </row>
    <row r="9" spans="1:19" ht="22" customHeight="1">
      <c r="B9" s="132">
        <v>6</v>
      </c>
      <c r="C9" s="142" t="s">
        <v>49</v>
      </c>
      <c r="D9" s="143" t="s">
        <v>222</v>
      </c>
      <c r="E9" s="143" t="s">
        <v>223</v>
      </c>
      <c r="F9" s="125" t="s">
        <v>224</v>
      </c>
      <c r="G9" s="124" t="s">
        <v>225</v>
      </c>
      <c r="H9" s="121"/>
      <c r="I9" s="140" t="s">
        <v>320</v>
      </c>
      <c r="J9" s="152"/>
      <c r="K9" s="158"/>
      <c r="L9" s="32"/>
      <c r="M9" s="32"/>
      <c r="N9" s="33"/>
      <c r="O9" s="32"/>
      <c r="P9" s="32"/>
      <c r="Q9" s="33"/>
      <c r="R9" s="33"/>
      <c r="S9" s="33"/>
    </row>
    <row r="10" spans="1:19" ht="22" customHeight="1">
      <c r="B10" s="132">
        <v>7</v>
      </c>
      <c r="C10" s="142" t="s">
        <v>49</v>
      </c>
      <c r="D10" s="143" t="s">
        <v>226</v>
      </c>
      <c r="E10" s="143" t="s">
        <v>227</v>
      </c>
      <c r="F10" s="125" t="s">
        <v>228</v>
      </c>
      <c r="G10" s="124" t="s">
        <v>229</v>
      </c>
      <c r="H10" s="121"/>
      <c r="I10" s="140" t="s">
        <v>320</v>
      </c>
      <c r="J10" s="152"/>
      <c r="K10" s="158"/>
      <c r="L10" s="32"/>
      <c r="M10" s="32"/>
      <c r="N10" s="33"/>
      <c r="O10" s="32"/>
      <c r="P10" s="32"/>
      <c r="Q10" s="33"/>
      <c r="R10" s="33"/>
      <c r="S10" s="33"/>
    </row>
    <row r="11" spans="1:19" ht="22" customHeight="1">
      <c r="B11" s="132">
        <v>8</v>
      </c>
      <c r="C11" s="143" t="s">
        <v>48</v>
      </c>
      <c r="D11" s="143" t="s">
        <v>230</v>
      </c>
      <c r="E11" s="143" t="s">
        <v>231</v>
      </c>
      <c r="F11" s="125" t="s">
        <v>232</v>
      </c>
      <c r="G11" s="124" t="s">
        <v>233</v>
      </c>
      <c r="H11" s="121"/>
      <c r="I11" s="140" t="s">
        <v>320</v>
      </c>
      <c r="J11" s="152"/>
      <c r="K11" s="158"/>
      <c r="L11" s="32"/>
      <c r="M11" s="32"/>
      <c r="N11" s="33"/>
      <c r="O11" s="32"/>
      <c r="P11" s="32"/>
      <c r="Q11" s="33"/>
      <c r="R11" s="33"/>
      <c r="S11" s="33"/>
    </row>
    <row r="12" spans="1:19" ht="22" customHeight="1">
      <c r="B12" s="132">
        <v>9</v>
      </c>
      <c r="C12" s="143" t="s">
        <v>48</v>
      </c>
      <c r="D12" s="143" t="s">
        <v>234</v>
      </c>
      <c r="E12" s="143" t="s">
        <v>235</v>
      </c>
      <c r="F12" s="125" t="s">
        <v>236</v>
      </c>
      <c r="G12" s="124" t="s">
        <v>237</v>
      </c>
      <c r="H12" s="121"/>
      <c r="I12" s="140" t="s">
        <v>320</v>
      </c>
      <c r="J12" s="152"/>
      <c r="K12" s="158"/>
    </row>
    <row r="13" spans="1:19" ht="22" customHeight="1">
      <c r="B13" s="132">
        <v>10</v>
      </c>
      <c r="C13" s="143" t="s">
        <v>48</v>
      </c>
      <c r="D13" s="143" t="s">
        <v>238</v>
      </c>
      <c r="E13" s="143" t="s">
        <v>239</v>
      </c>
      <c r="F13" s="125" t="s">
        <v>240</v>
      </c>
      <c r="G13" s="124" t="s">
        <v>241</v>
      </c>
      <c r="H13" s="121"/>
      <c r="I13" s="140" t="s">
        <v>320</v>
      </c>
      <c r="J13" s="152"/>
      <c r="K13" s="158"/>
    </row>
    <row r="14" spans="1:19" ht="22" customHeight="1">
      <c r="B14" s="132">
        <v>11</v>
      </c>
      <c r="C14" s="142" t="s">
        <v>49</v>
      </c>
      <c r="D14" s="143" t="s">
        <v>242</v>
      </c>
      <c r="E14" s="143" t="s">
        <v>243</v>
      </c>
      <c r="F14" s="125" t="s">
        <v>244</v>
      </c>
      <c r="G14" s="124" t="s">
        <v>245</v>
      </c>
      <c r="H14" s="121"/>
      <c r="I14" s="140" t="s">
        <v>320</v>
      </c>
      <c r="J14" s="152"/>
      <c r="K14" s="158"/>
    </row>
    <row r="15" spans="1:19" ht="22" customHeight="1">
      <c r="B15" s="132">
        <v>12</v>
      </c>
      <c r="C15" s="142" t="s">
        <v>49</v>
      </c>
      <c r="D15" s="143" t="s">
        <v>246</v>
      </c>
      <c r="E15" s="143" t="s">
        <v>247</v>
      </c>
      <c r="F15" s="125" t="s">
        <v>248</v>
      </c>
      <c r="G15" s="124" t="s">
        <v>249</v>
      </c>
      <c r="H15" s="121"/>
      <c r="I15" s="140" t="s">
        <v>320</v>
      </c>
      <c r="J15" s="152"/>
      <c r="K15" s="158"/>
    </row>
    <row r="16" spans="1:19" ht="22" customHeight="1">
      <c r="B16" s="132">
        <v>13</v>
      </c>
      <c r="C16" s="143" t="s">
        <v>48</v>
      </c>
      <c r="D16" s="143" t="s">
        <v>250</v>
      </c>
      <c r="E16" s="143" t="s">
        <v>251</v>
      </c>
      <c r="F16" s="125" t="s">
        <v>224</v>
      </c>
      <c r="G16" s="124" t="s">
        <v>252</v>
      </c>
      <c r="H16" s="121"/>
      <c r="I16" s="140" t="s">
        <v>320</v>
      </c>
      <c r="J16" s="152"/>
      <c r="K16" s="158"/>
    </row>
    <row r="17" spans="2:11" ht="22" customHeight="1">
      <c r="B17" s="132">
        <v>14</v>
      </c>
      <c r="C17" s="142" t="s">
        <v>49</v>
      </c>
      <c r="D17" s="143" t="s">
        <v>253</v>
      </c>
      <c r="E17" s="143" t="s">
        <v>254</v>
      </c>
      <c r="F17" s="125" t="s">
        <v>255</v>
      </c>
      <c r="G17" s="124" t="s">
        <v>256</v>
      </c>
      <c r="H17" s="121"/>
      <c r="I17" s="140" t="s">
        <v>320</v>
      </c>
      <c r="J17" s="152"/>
      <c r="K17" s="158"/>
    </row>
    <row r="18" spans="2:11" ht="22" customHeight="1">
      <c r="B18" s="132">
        <v>15</v>
      </c>
      <c r="C18" s="142" t="s">
        <v>49</v>
      </c>
      <c r="D18" s="143" t="s">
        <v>257</v>
      </c>
      <c r="E18" s="143" t="s">
        <v>258</v>
      </c>
      <c r="F18" s="125" t="s">
        <v>259</v>
      </c>
      <c r="G18" s="124" t="s">
        <v>260</v>
      </c>
      <c r="H18" s="121"/>
      <c r="I18" s="140" t="s">
        <v>320</v>
      </c>
      <c r="J18" s="152"/>
      <c r="K18" s="158"/>
    </row>
    <row r="19" spans="2:11" ht="22" customHeight="1">
      <c r="B19" s="132">
        <v>16</v>
      </c>
      <c r="C19" s="142" t="s">
        <v>49</v>
      </c>
      <c r="D19" s="143" t="s">
        <v>261</v>
      </c>
      <c r="E19" s="143" t="s">
        <v>216</v>
      </c>
      <c r="F19" s="125" t="s">
        <v>220</v>
      </c>
      <c r="G19" s="124" t="s">
        <v>262</v>
      </c>
      <c r="H19" s="121"/>
      <c r="I19" s="140" t="s">
        <v>320</v>
      </c>
      <c r="J19" s="152"/>
      <c r="K19" s="158"/>
    </row>
    <row r="20" spans="2:11" ht="22" customHeight="1">
      <c r="B20" s="132">
        <v>17</v>
      </c>
      <c r="C20" s="142" t="s">
        <v>49</v>
      </c>
      <c r="D20" s="143" t="s">
        <v>263</v>
      </c>
      <c r="E20" s="143" t="s">
        <v>264</v>
      </c>
      <c r="F20" s="125" t="s">
        <v>265</v>
      </c>
      <c r="G20" s="124" t="s">
        <v>266</v>
      </c>
      <c r="H20" s="121"/>
      <c r="I20" s="140" t="s">
        <v>320</v>
      </c>
      <c r="J20" s="152"/>
      <c r="K20" s="158"/>
    </row>
    <row r="21" spans="2:11" ht="22" customHeight="1">
      <c r="B21" s="132">
        <v>18</v>
      </c>
      <c r="C21" s="143" t="s">
        <v>48</v>
      </c>
      <c r="D21" s="143" t="s">
        <v>267</v>
      </c>
      <c r="E21" s="143" t="s">
        <v>268</v>
      </c>
      <c r="F21" s="125" t="s">
        <v>269</v>
      </c>
      <c r="G21" s="124"/>
      <c r="H21" s="121"/>
      <c r="I21" s="140" t="s">
        <v>320</v>
      </c>
      <c r="J21" s="152"/>
      <c r="K21" s="158"/>
    </row>
    <row r="22" spans="2:11" ht="22" customHeight="1">
      <c r="B22" s="132">
        <v>19</v>
      </c>
      <c r="C22" s="142" t="s">
        <v>49</v>
      </c>
      <c r="D22" s="143" t="s">
        <v>270</v>
      </c>
      <c r="E22" s="143" t="s">
        <v>271</v>
      </c>
      <c r="F22" s="125" t="s">
        <v>272</v>
      </c>
      <c r="G22" s="124" t="s">
        <v>273</v>
      </c>
      <c r="H22" s="121"/>
      <c r="I22" s="140" t="s">
        <v>320</v>
      </c>
      <c r="J22" s="152"/>
      <c r="K22" s="158"/>
    </row>
    <row r="23" spans="2:11" ht="22" customHeight="1">
      <c r="B23" s="132">
        <v>20</v>
      </c>
      <c r="C23" s="143" t="s">
        <v>48</v>
      </c>
      <c r="D23" s="143" t="s">
        <v>274</v>
      </c>
      <c r="E23" s="143" t="s">
        <v>268</v>
      </c>
      <c r="F23" s="125" t="s">
        <v>275</v>
      </c>
      <c r="G23" s="124" t="s">
        <v>276</v>
      </c>
      <c r="H23" s="121"/>
      <c r="I23" s="140" t="s">
        <v>320</v>
      </c>
      <c r="J23" s="152"/>
      <c r="K23" s="158"/>
    </row>
    <row r="24" spans="2:11" ht="22" customHeight="1">
      <c r="B24" s="132">
        <v>21</v>
      </c>
      <c r="C24" s="143" t="s">
        <v>48</v>
      </c>
      <c r="D24" s="143" t="s">
        <v>277</v>
      </c>
      <c r="E24" s="143" t="s">
        <v>278</v>
      </c>
      <c r="F24" s="125" t="s">
        <v>217</v>
      </c>
      <c r="G24" s="124" t="s">
        <v>279</v>
      </c>
      <c r="H24" s="121"/>
      <c r="I24" s="140" t="s">
        <v>320</v>
      </c>
      <c r="J24" s="152"/>
      <c r="K24" s="158"/>
    </row>
    <row r="25" spans="2:11" ht="22" customHeight="1">
      <c r="B25" s="132">
        <v>22</v>
      </c>
      <c r="C25" s="142" t="s">
        <v>49</v>
      </c>
      <c r="D25" s="143" t="s">
        <v>280</v>
      </c>
      <c r="E25" s="143" t="s">
        <v>281</v>
      </c>
      <c r="F25" s="125" t="s">
        <v>217</v>
      </c>
      <c r="G25" s="124" t="s">
        <v>282</v>
      </c>
      <c r="H25" s="121"/>
      <c r="I25" s="140" t="s">
        <v>320</v>
      </c>
      <c r="J25" s="152"/>
      <c r="K25" s="158"/>
    </row>
    <row r="26" spans="2:11" ht="22" customHeight="1">
      <c r="B26" s="132">
        <v>23</v>
      </c>
      <c r="C26" s="143" t="s">
        <v>48</v>
      </c>
      <c r="D26" s="143" t="s">
        <v>283</v>
      </c>
      <c r="E26" s="143" t="s">
        <v>284</v>
      </c>
      <c r="F26" s="125" t="s">
        <v>285</v>
      </c>
      <c r="G26" s="124" t="s">
        <v>286</v>
      </c>
      <c r="H26" s="121"/>
      <c r="I26" s="140" t="s">
        <v>320</v>
      </c>
      <c r="J26" s="152"/>
      <c r="K26" s="158"/>
    </row>
    <row r="27" spans="2:11" ht="22" customHeight="1">
      <c r="B27" s="132">
        <v>24</v>
      </c>
      <c r="C27" s="143" t="s">
        <v>48</v>
      </c>
      <c r="D27" s="143" t="s">
        <v>287</v>
      </c>
      <c r="E27" s="143" t="s">
        <v>231</v>
      </c>
      <c r="F27" s="125" t="s">
        <v>288</v>
      </c>
      <c r="G27" s="124" t="s">
        <v>289</v>
      </c>
      <c r="H27" s="121"/>
      <c r="I27" s="140" t="s">
        <v>320</v>
      </c>
      <c r="J27" s="152"/>
      <c r="K27" s="158"/>
    </row>
    <row r="28" spans="2:11" ht="22" customHeight="1">
      <c r="B28" s="132">
        <v>25</v>
      </c>
      <c r="C28" s="142" t="s">
        <v>49</v>
      </c>
      <c r="D28" s="143" t="s">
        <v>290</v>
      </c>
      <c r="E28" s="143" t="s">
        <v>291</v>
      </c>
      <c r="F28" s="125" t="s">
        <v>292</v>
      </c>
      <c r="G28" s="124" t="s">
        <v>293</v>
      </c>
      <c r="H28" s="121"/>
      <c r="I28" s="140" t="s">
        <v>320</v>
      </c>
      <c r="J28" s="152"/>
      <c r="K28" s="158"/>
    </row>
    <row r="29" spans="2:11" ht="22" customHeight="1">
      <c r="B29" s="132">
        <v>26</v>
      </c>
      <c r="C29" s="142" t="s">
        <v>49</v>
      </c>
      <c r="D29" s="143" t="s">
        <v>294</v>
      </c>
      <c r="E29" s="143" t="s">
        <v>295</v>
      </c>
      <c r="F29" s="125" t="s">
        <v>296</v>
      </c>
      <c r="G29" s="124" t="s">
        <v>297</v>
      </c>
      <c r="H29" s="121"/>
      <c r="I29" s="140" t="s">
        <v>320</v>
      </c>
      <c r="J29" s="152"/>
      <c r="K29" s="158"/>
    </row>
    <row r="30" spans="2:11" ht="22" customHeight="1">
      <c r="B30" s="132">
        <v>27</v>
      </c>
      <c r="C30" s="142" t="s">
        <v>49</v>
      </c>
      <c r="D30" s="143" t="s">
        <v>298</v>
      </c>
      <c r="E30" s="143" t="s">
        <v>299</v>
      </c>
      <c r="F30" s="125" t="s">
        <v>300</v>
      </c>
      <c r="G30" s="124" t="s">
        <v>301</v>
      </c>
      <c r="H30" s="121"/>
      <c r="I30" s="140" t="s">
        <v>320</v>
      </c>
      <c r="J30" s="152"/>
      <c r="K30" s="158"/>
    </row>
    <row r="31" spans="2:11" ht="22" customHeight="1">
      <c r="B31" s="132">
        <v>28</v>
      </c>
      <c r="C31" s="143" t="s">
        <v>48</v>
      </c>
      <c r="D31" s="143" t="s">
        <v>302</v>
      </c>
      <c r="E31" s="143" t="s">
        <v>216</v>
      </c>
      <c r="F31" s="125" t="s">
        <v>303</v>
      </c>
      <c r="G31" s="124" t="s">
        <v>304</v>
      </c>
      <c r="H31" s="121"/>
      <c r="I31" s="140" t="s">
        <v>320</v>
      </c>
      <c r="J31" s="152"/>
      <c r="K31" s="158"/>
    </row>
    <row r="32" spans="2:11" ht="22" customHeight="1">
      <c r="B32" s="120">
        <v>29</v>
      </c>
      <c r="C32" s="142" t="s">
        <v>49</v>
      </c>
      <c r="D32" s="143" t="s">
        <v>305</v>
      </c>
      <c r="E32" s="143" t="s">
        <v>268</v>
      </c>
      <c r="F32" s="125" t="s">
        <v>306</v>
      </c>
      <c r="G32" s="124" t="s">
        <v>307</v>
      </c>
      <c r="H32" s="121"/>
      <c r="I32" s="140" t="s">
        <v>320</v>
      </c>
      <c r="J32" s="152"/>
      <c r="K32" s="158"/>
    </row>
    <row r="33" spans="2:11" ht="22" customHeight="1" thickBot="1">
      <c r="B33" s="122">
        <v>30</v>
      </c>
      <c r="C33" s="144" t="s">
        <v>49</v>
      </c>
      <c r="D33" s="145" t="s">
        <v>308</v>
      </c>
      <c r="E33" s="145" t="s">
        <v>309</v>
      </c>
      <c r="F33" s="133" t="s">
        <v>310</v>
      </c>
      <c r="G33" s="134" t="s">
        <v>311</v>
      </c>
      <c r="H33" s="123"/>
      <c r="I33" s="140" t="s">
        <v>320</v>
      </c>
      <c r="J33" s="153"/>
      <c r="K33" s="159"/>
    </row>
    <row r="34" spans="2:11" ht="21.75" customHeight="1">
      <c r="B34" s="129">
        <v>31</v>
      </c>
      <c r="C34" s="141" t="s">
        <v>83</v>
      </c>
      <c r="D34" s="141" t="s">
        <v>84</v>
      </c>
      <c r="E34" s="141" t="s">
        <v>85</v>
      </c>
      <c r="F34" s="130" t="s">
        <v>314</v>
      </c>
      <c r="G34" s="135"/>
      <c r="H34" s="136"/>
      <c r="I34" s="140" t="s">
        <v>320</v>
      </c>
      <c r="J34" s="151" t="s">
        <v>202</v>
      </c>
      <c r="K34" s="154" t="s">
        <v>201</v>
      </c>
    </row>
    <row r="35" spans="2:11" ht="21.75" customHeight="1">
      <c r="B35" s="120">
        <v>32</v>
      </c>
      <c r="C35" s="146" t="s">
        <v>86</v>
      </c>
      <c r="D35" s="142" t="s">
        <v>87</v>
      </c>
      <c r="E35" s="142" t="s">
        <v>88</v>
      </c>
      <c r="F35" s="125" t="s">
        <v>314</v>
      </c>
      <c r="G35" s="113"/>
      <c r="H35" s="118"/>
      <c r="I35" s="140" t="s">
        <v>320</v>
      </c>
      <c r="J35" s="152"/>
      <c r="K35" s="155"/>
    </row>
    <row r="36" spans="2:11" ht="21.75" customHeight="1">
      <c r="B36" s="120">
        <v>33</v>
      </c>
      <c r="C36" s="146" t="s">
        <v>86</v>
      </c>
      <c r="D36" s="143" t="s">
        <v>89</v>
      </c>
      <c r="E36" s="143" t="s">
        <v>88</v>
      </c>
      <c r="F36" s="125" t="s">
        <v>315</v>
      </c>
      <c r="G36" s="113"/>
      <c r="H36" s="118"/>
      <c r="I36" s="140" t="s">
        <v>320</v>
      </c>
      <c r="J36" s="152"/>
      <c r="K36" s="155"/>
    </row>
    <row r="37" spans="2:11" ht="21.75" customHeight="1">
      <c r="B37" s="132">
        <v>34</v>
      </c>
      <c r="C37" s="142" t="s">
        <v>83</v>
      </c>
      <c r="D37" s="143" t="s">
        <v>90</v>
      </c>
      <c r="E37" s="143" t="s">
        <v>91</v>
      </c>
      <c r="F37" s="125" t="s">
        <v>314</v>
      </c>
      <c r="G37" s="113"/>
      <c r="H37" s="118"/>
      <c r="I37" s="140" t="s">
        <v>320</v>
      </c>
      <c r="J37" s="152"/>
      <c r="K37" s="155"/>
    </row>
    <row r="38" spans="2:11" ht="21.75" customHeight="1">
      <c r="B38" s="120">
        <v>35</v>
      </c>
      <c r="C38" s="142" t="s">
        <v>83</v>
      </c>
      <c r="D38" s="143" t="s">
        <v>92</v>
      </c>
      <c r="E38" s="143" t="s">
        <v>93</v>
      </c>
      <c r="F38" s="125" t="s">
        <v>314</v>
      </c>
      <c r="G38" s="113"/>
      <c r="H38" s="118"/>
      <c r="I38" s="140" t="s">
        <v>320</v>
      </c>
      <c r="J38" s="152"/>
      <c r="K38" s="155"/>
    </row>
    <row r="39" spans="2:11" ht="21.75" customHeight="1">
      <c r="B39" s="120">
        <v>36</v>
      </c>
      <c r="C39" s="146" t="s">
        <v>86</v>
      </c>
      <c r="D39" s="143" t="s">
        <v>94</v>
      </c>
      <c r="E39" s="143" t="s">
        <v>95</v>
      </c>
      <c r="F39" s="125" t="s">
        <v>314</v>
      </c>
      <c r="G39" s="113"/>
      <c r="H39" s="118"/>
      <c r="I39" s="140" t="s">
        <v>320</v>
      </c>
      <c r="J39" s="152"/>
      <c r="K39" s="155"/>
    </row>
    <row r="40" spans="2:11" ht="21.75" customHeight="1">
      <c r="B40" s="132">
        <v>37</v>
      </c>
      <c r="C40" s="146" t="s">
        <v>86</v>
      </c>
      <c r="D40" s="143" t="s">
        <v>96</v>
      </c>
      <c r="E40" s="143" t="s">
        <v>97</v>
      </c>
      <c r="F40" s="125" t="s">
        <v>314</v>
      </c>
      <c r="G40" s="113"/>
      <c r="H40" s="118"/>
      <c r="I40" s="140" t="s">
        <v>320</v>
      </c>
      <c r="J40" s="152"/>
      <c r="K40" s="155"/>
    </row>
    <row r="41" spans="2:11" ht="21.75" customHeight="1">
      <c r="B41" s="120">
        <v>38</v>
      </c>
      <c r="C41" s="142" t="s">
        <v>83</v>
      </c>
      <c r="D41" s="143" t="s">
        <v>98</v>
      </c>
      <c r="E41" s="143" t="s">
        <v>99</v>
      </c>
      <c r="F41" s="125" t="s">
        <v>314</v>
      </c>
      <c r="G41" s="113"/>
      <c r="H41" s="118"/>
      <c r="I41" s="140" t="s">
        <v>320</v>
      </c>
      <c r="J41" s="152"/>
      <c r="K41" s="155"/>
    </row>
    <row r="42" spans="2:11" ht="21.75" customHeight="1">
      <c r="B42" s="120">
        <v>39</v>
      </c>
      <c r="C42" s="146" t="s">
        <v>86</v>
      </c>
      <c r="D42" s="143" t="s">
        <v>100</v>
      </c>
      <c r="E42" s="143" t="s">
        <v>101</v>
      </c>
      <c r="F42" s="125" t="s">
        <v>314</v>
      </c>
      <c r="G42" s="113"/>
      <c r="H42" s="118"/>
      <c r="I42" s="140" t="s">
        <v>320</v>
      </c>
      <c r="J42" s="152"/>
      <c r="K42" s="155"/>
    </row>
    <row r="43" spans="2:11" ht="21.75" customHeight="1">
      <c r="B43" s="132">
        <v>40</v>
      </c>
      <c r="C43" s="142" t="s">
        <v>83</v>
      </c>
      <c r="D43" s="143" t="s">
        <v>102</v>
      </c>
      <c r="E43" s="143" t="s">
        <v>103</v>
      </c>
      <c r="F43" s="125" t="s">
        <v>314</v>
      </c>
      <c r="G43" s="113"/>
      <c r="H43" s="118"/>
      <c r="I43" s="140" t="s">
        <v>320</v>
      </c>
      <c r="J43" s="152"/>
      <c r="K43" s="155"/>
    </row>
    <row r="44" spans="2:11" ht="21.75" customHeight="1">
      <c r="B44" s="120">
        <v>41</v>
      </c>
      <c r="C44" s="142" t="s">
        <v>83</v>
      </c>
      <c r="D44" s="143" t="s">
        <v>104</v>
      </c>
      <c r="E44" s="143" t="s">
        <v>105</v>
      </c>
      <c r="F44" s="125" t="s">
        <v>316</v>
      </c>
      <c r="G44" s="113"/>
      <c r="H44" s="118"/>
      <c r="I44" s="140" t="s">
        <v>320</v>
      </c>
      <c r="J44" s="152"/>
      <c r="K44" s="155"/>
    </row>
    <row r="45" spans="2:11" ht="21.75" customHeight="1">
      <c r="B45" s="120">
        <v>42</v>
      </c>
      <c r="C45" s="142" t="s">
        <v>83</v>
      </c>
      <c r="D45" s="143" t="s">
        <v>106</v>
      </c>
      <c r="E45" s="143" t="s">
        <v>107</v>
      </c>
      <c r="F45" s="125" t="s">
        <v>316</v>
      </c>
      <c r="G45" s="113"/>
      <c r="H45" s="118"/>
      <c r="I45" s="140" t="s">
        <v>320</v>
      </c>
      <c r="J45" s="152"/>
      <c r="K45" s="155"/>
    </row>
    <row r="46" spans="2:11" ht="21.75" customHeight="1">
      <c r="B46" s="132">
        <v>43</v>
      </c>
      <c r="C46" s="142" t="s">
        <v>83</v>
      </c>
      <c r="D46" s="143" t="s">
        <v>108</v>
      </c>
      <c r="E46" s="143" t="s">
        <v>109</v>
      </c>
      <c r="F46" s="125" t="s">
        <v>316</v>
      </c>
      <c r="G46" s="113"/>
      <c r="H46" s="118"/>
      <c r="I46" s="140" t="s">
        <v>320</v>
      </c>
      <c r="J46" s="152"/>
      <c r="K46" s="155"/>
    </row>
    <row r="47" spans="2:11" ht="21.75" customHeight="1">
      <c r="B47" s="120">
        <v>44</v>
      </c>
      <c r="C47" s="142" t="s">
        <v>83</v>
      </c>
      <c r="D47" s="143" t="s">
        <v>110</v>
      </c>
      <c r="E47" s="143" t="s">
        <v>111</v>
      </c>
      <c r="F47" s="125" t="s">
        <v>316</v>
      </c>
      <c r="G47" s="139"/>
      <c r="H47" s="118"/>
      <c r="I47" s="140" t="s">
        <v>320</v>
      </c>
      <c r="J47" s="152"/>
      <c r="K47" s="155"/>
    </row>
    <row r="48" spans="2:11" ht="21.75" customHeight="1">
      <c r="B48" s="120">
        <v>45</v>
      </c>
      <c r="C48" s="146" t="s">
        <v>86</v>
      </c>
      <c r="D48" s="143" t="s">
        <v>112</v>
      </c>
      <c r="E48" s="143" t="s">
        <v>93</v>
      </c>
      <c r="F48" s="125" t="s">
        <v>316</v>
      </c>
      <c r="G48" s="113"/>
      <c r="H48" s="118"/>
      <c r="I48" s="140" t="s">
        <v>320</v>
      </c>
      <c r="J48" s="152"/>
      <c r="K48" s="155"/>
    </row>
    <row r="49" spans="2:11" ht="21.75" customHeight="1">
      <c r="B49" s="132">
        <v>46</v>
      </c>
      <c r="C49" s="146" t="s">
        <v>86</v>
      </c>
      <c r="D49" s="143" t="s">
        <v>113</v>
      </c>
      <c r="E49" s="143" t="s">
        <v>81</v>
      </c>
      <c r="F49" s="125" t="s">
        <v>316</v>
      </c>
      <c r="G49" s="113"/>
      <c r="H49" s="118"/>
      <c r="I49" s="140" t="s">
        <v>320</v>
      </c>
      <c r="J49" s="152"/>
      <c r="K49" s="155"/>
    </row>
    <row r="50" spans="2:11" ht="21.75" customHeight="1">
      <c r="B50" s="120">
        <v>47</v>
      </c>
      <c r="C50" s="142" t="s">
        <v>83</v>
      </c>
      <c r="D50" s="143" t="s">
        <v>114</v>
      </c>
      <c r="E50" s="143" t="s">
        <v>115</v>
      </c>
      <c r="F50" s="125" t="s">
        <v>316</v>
      </c>
      <c r="G50" s="113"/>
      <c r="H50" s="118"/>
      <c r="I50" s="140" t="s">
        <v>320</v>
      </c>
      <c r="J50" s="152"/>
      <c r="K50" s="155"/>
    </row>
    <row r="51" spans="2:11" ht="21.75" customHeight="1">
      <c r="B51" s="120">
        <v>48</v>
      </c>
      <c r="C51" s="142" t="s">
        <v>83</v>
      </c>
      <c r="D51" s="143" t="s">
        <v>116</v>
      </c>
      <c r="E51" s="143" t="s">
        <v>117</v>
      </c>
      <c r="F51" s="125" t="s">
        <v>316</v>
      </c>
      <c r="G51" s="113"/>
      <c r="H51" s="118"/>
      <c r="I51" s="140" t="s">
        <v>320</v>
      </c>
      <c r="J51" s="152"/>
      <c r="K51" s="155"/>
    </row>
    <row r="52" spans="2:11" ht="21.75" customHeight="1">
      <c r="B52" s="132">
        <v>49</v>
      </c>
      <c r="C52" s="142" t="s">
        <v>83</v>
      </c>
      <c r="D52" s="143" t="s">
        <v>118</v>
      </c>
      <c r="E52" s="143" t="s">
        <v>119</v>
      </c>
      <c r="F52" s="125" t="s">
        <v>316</v>
      </c>
      <c r="G52" s="113"/>
      <c r="H52" s="118"/>
      <c r="I52" s="140" t="s">
        <v>320</v>
      </c>
      <c r="J52" s="152"/>
      <c r="K52" s="155"/>
    </row>
    <row r="53" spans="2:11" ht="21.75" customHeight="1">
      <c r="B53" s="120">
        <v>50</v>
      </c>
      <c r="C53" s="146" t="s">
        <v>86</v>
      </c>
      <c r="D53" s="143" t="s">
        <v>120</v>
      </c>
      <c r="E53" s="143" t="s">
        <v>121</v>
      </c>
      <c r="F53" s="125" t="s">
        <v>316</v>
      </c>
      <c r="G53" s="113"/>
      <c r="H53" s="118"/>
      <c r="I53" s="140" t="s">
        <v>320</v>
      </c>
      <c r="J53" s="152"/>
      <c r="K53" s="155"/>
    </row>
    <row r="54" spans="2:11" ht="21.75" customHeight="1">
      <c r="B54" s="120">
        <v>51</v>
      </c>
      <c r="C54" s="142" t="s">
        <v>83</v>
      </c>
      <c r="D54" s="143" t="s">
        <v>122</v>
      </c>
      <c r="E54" s="143" t="s">
        <v>123</v>
      </c>
      <c r="F54" s="125" t="s">
        <v>316</v>
      </c>
      <c r="G54" s="113"/>
      <c r="H54" s="118"/>
      <c r="I54" s="140" t="s">
        <v>320</v>
      </c>
      <c r="J54" s="152"/>
      <c r="K54" s="155"/>
    </row>
    <row r="55" spans="2:11" ht="21.75" customHeight="1">
      <c r="B55" s="132">
        <v>52</v>
      </c>
      <c r="C55" s="146" t="s">
        <v>86</v>
      </c>
      <c r="D55" s="143" t="s">
        <v>124</v>
      </c>
      <c r="E55" s="143" t="s">
        <v>125</v>
      </c>
      <c r="F55" s="125" t="s">
        <v>316</v>
      </c>
      <c r="G55" s="113"/>
      <c r="H55" s="118"/>
      <c r="I55" s="140" t="s">
        <v>320</v>
      </c>
      <c r="J55" s="152"/>
      <c r="K55" s="155"/>
    </row>
    <row r="56" spans="2:11" ht="21.75" customHeight="1">
      <c r="B56" s="120">
        <v>53</v>
      </c>
      <c r="C56" s="142" t="s">
        <v>83</v>
      </c>
      <c r="D56" s="143" t="s">
        <v>126</v>
      </c>
      <c r="E56" s="143" t="s">
        <v>127</v>
      </c>
      <c r="F56" s="125" t="s">
        <v>316</v>
      </c>
      <c r="G56" s="113"/>
      <c r="H56" s="118"/>
      <c r="I56" s="140" t="s">
        <v>320</v>
      </c>
      <c r="J56" s="152"/>
      <c r="K56" s="155"/>
    </row>
    <row r="57" spans="2:11" ht="21.75" customHeight="1">
      <c r="B57" s="120">
        <v>54</v>
      </c>
      <c r="C57" s="142" t="s">
        <v>83</v>
      </c>
      <c r="D57" s="143" t="s">
        <v>128</v>
      </c>
      <c r="E57" s="143" t="s">
        <v>129</v>
      </c>
      <c r="F57" s="125" t="s">
        <v>316</v>
      </c>
      <c r="G57" s="113"/>
      <c r="H57" s="118"/>
      <c r="I57" s="140" t="s">
        <v>320</v>
      </c>
      <c r="J57" s="152"/>
      <c r="K57" s="155"/>
    </row>
    <row r="58" spans="2:11" ht="21.75" customHeight="1">
      <c r="B58" s="132">
        <v>55</v>
      </c>
      <c r="C58" s="142" t="s">
        <v>83</v>
      </c>
      <c r="D58" s="143" t="s">
        <v>130</v>
      </c>
      <c r="E58" s="143" t="s">
        <v>107</v>
      </c>
      <c r="F58" s="125" t="s">
        <v>316</v>
      </c>
      <c r="G58" s="113"/>
      <c r="H58" s="118"/>
      <c r="I58" s="140" t="s">
        <v>320</v>
      </c>
      <c r="J58" s="152"/>
      <c r="K58" s="155"/>
    </row>
    <row r="59" spans="2:11" ht="21.75" customHeight="1">
      <c r="B59" s="120">
        <v>56</v>
      </c>
      <c r="C59" s="146" t="s">
        <v>86</v>
      </c>
      <c r="D59" s="143" t="s">
        <v>131</v>
      </c>
      <c r="E59" s="143" t="s">
        <v>132</v>
      </c>
      <c r="F59" s="125" t="s">
        <v>317</v>
      </c>
      <c r="G59" s="113"/>
      <c r="H59" s="118"/>
      <c r="I59" s="140" t="s">
        <v>320</v>
      </c>
      <c r="J59" s="152"/>
      <c r="K59" s="155"/>
    </row>
    <row r="60" spans="2:11" ht="21.75" customHeight="1">
      <c r="B60" s="120">
        <v>57</v>
      </c>
      <c r="C60" s="146" t="s">
        <v>86</v>
      </c>
      <c r="D60" s="143" t="s">
        <v>133</v>
      </c>
      <c r="E60" s="143" t="s">
        <v>134</v>
      </c>
      <c r="F60" s="125" t="s">
        <v>318</v>
      </c>
      <c r="G60" s="113"/>
      <c r="H60" s="118"/>
      <c r="I60" s="140" t="s">
        <v>320</v>
      </c>
      <c r="J60" s="152"/>
      <c r="K60" s="155"/>
    </row>
    <row r="61" spans="2:11" ht="21.75" customHeight="1">
      <c r="B61" s="132">
        <v>58</v>
      </c>
      <c r="C61" s="142" t="s">
        <v>83</v>
      </c>
      <c r="D61" s="143" t="s">
        <v>135</v>
      </c>
      <c r="E61" s="143" t="s">
        <v>136</v>
      </c>
      <c r="F61" s="125" t="s">
        <v>317</v>
      </c>
      <c r="G61" s="113"/>
      <c r="H61" s="118"/>
      <c r="I61" s="140" t="s">
        <v>320</v>
      </c>
      <c r="J61" s="152"/>
      <c r="K61" s="155"/>
    </row>
    <row r="62" spans="2:11" ht="21.75" customHeight="1">
      <c r="B62" s="120">
        <v>59</v>
      </c>
      <c r="C62" s="146" t="s">
        <v>86</v>
      </c>
      <c r="D62" s="143" t="s">
        <v>137</v>
      </c>
      <c r="E62" s="143" t="s">
        <v>138</v>
      </c>
      <c r="F62" s="125" t="s">
        <v>317</v>
      </c>
      <c r="G62" s="113"/>
      <c r="H62" s="118"/>
      <c r="I62" s="140" t="s">
        <v>320</v>
      </c>
      <c r="J62" s="152"/>
      <c r="K62" s="155"/>
    </row>
    <row r="63" spans="2:11" ht="21.75" customHeight="1">
      <c r="B63" s="120">
        <v>60</v>
      </c>
      <c r="C63" s="142" t="s">
        <v>83</v>
      </c>
      <c r="D63" s="143" t="s">
        <v>139</v>
      </c>
      <c r="E63" s="143" t="s">
        <v>140</v>
      </c>
      <c r="F63" s="125" t="s">
        <v>317</v>
      </c>
      <c r="G63" s="113"/>
      <c r="H63" s="118"/>
      <c r="I63" s="140" t="s">
        <v>320</v>
      </c>
      <c r="J63" s="152"/>
      <c r="K63" s="155"/>
    </row>
    <row r="64" spans="2:11" ht="21.75" customHeight="1">
      <c r="B64" s="132">
        <v>61</v>
      </c>
      <c r="C64" s="146" t="s">
        <v>86</v>
      </c>
      <c r="D64" s="143" t="s">
        <v>141</v>
      </c>
      <c r="E64" s="143" t="s">
        <v>142</v>
      </c>
      <c r="F64" s="125" t="s">
        <v>317</v>
      </c>
      <c r="G64" s="113"/>
      <c r="H64" s="118"/>
      <c r="I64" s="140" t="s">
        <v>320</v>
      </c>
      <c r="J64" s="152"/>
      <c r="K64" s="155"/>
    </row>
    <row r="65" spans="2:11" ht="21.75" customHeight="1">
      <c r="B65" s="120">
        <v>62</v>
      </c>
      <c r="C65" s="146" t="s">
        <v>86</v>
      </c>
      <c r="D65" s="143" t="s">
        <v>143</v>
      </c>
      <c r="E65" s="143" t="s">
        <v>144</v>
      </c>
      <c r="F65" s="125" t="s">
        <v>317</v>
      </c>
      <c r="G65" s="113"/>
      <c r="H65" s="118"/>
      <c r="I65" s="140" t="s">
        <v>320</v>
      </c>
      <c r="J65" s="152"/>
      <c r="K65" s="155"/>
    </row>
    <row r="66" spans="2:11" ht="21.75" customHeight="1">
      <c r="B66" s="120">
        <v>63</v>
      </c>
      <c r="C66" s="142" t="s">
        <v>83</v>
      </c>
      <c r="D66" s="143" t="s">
        <v>145</v>
      </c>
      <c r="E66" s="143" t="s">
        <v>146</v>
      </c>
      <c r="F66" s="125" t="s">
        <v>317</v>
      </c>
      <c r="G66" s="113"/>
      <c r="H66" s="118"/>
      <c r="I66" s="140" t="s">
        <v>320</v>
      </c>
      <c r="J66" s="152"/>
      <c r="K66" s="155"/>
    </row>
    <row r="67" spans="2:11" ht="21.75" customHeight="1">
      <c r="B67" s="132">
        <v>64</v>
      </c>
      <c r="C67" s="142" t="s">
        <v>83</v>
      </c>
      <c r="D67" s="143" t="s">
        <v>147</v>
      </c>
      <c r="E67" s="143" t="s">
        <v>148</v>
      </c>
      <c r="F67" s="125" t="s">
        <v>317</v>
      </c>
      <c r="G67" s="113"/>
      <c r="H67" s="118"/>
      <c r="I67" s="140" t="s">
        <v>320</v>
      </c>
      <c r="J67" s="152"/>
      <c r="K67" s="155"/>
    </row>
    <row r="68" spans="2:11" ht="21.75" customHeight="1">
      <c r="B68" s="120">
        <v>65</v>
      </c>
      <c r="C68" s="146" t="s">
        <v>86</v>
      </c>
      <c r="D68" s="143" t="s">
        <v>149</v>
      </c>
      <c r="E68" s="143" t="s">
        <v>150</v>
      </c>
      <c r="F68" s="125" t="s">
        <v>317</v>
      </c>
      <c r="G68" s="113"/>
      <c r="H68" s="118"/>
      <c r="I68" s="140" t="s">
        <v>320</v>
      </c>
      <c r="J68" s="152"/>
      <c r="K68" s="155"/>
    </row>
    <row r="69" spans="2:11" ht="21.75" customHeight="1">
      <c r="B69" s="120">
        <v>66</v>
      </c>
      <c r="C69" s="146" t="s">
        <v>86</v>
      </c>
      <c r="D69" s="143" t="s">
        <v>151</v>
      </c>
      <c r="E69" s="143" t="s">
        <v>152</v>
      </c>
      <c r="F69" s="125" t="s">
        <v>317</v>
      </c>
      <c r="G69" s="113"/>
      <c r="H69" s="118"/>
      <c r="I69" s="140" t="s">
        <v>320</v>
      </c>
      <c r="J69" s="152"/>
      <c r="K69" s="155"/>
    </row>
    <row r="70" spans="2:11" ht="21.75" customHeight="1">
      <c r="B70" s="132">
        <v>67</v>
      </c>
      <c r="C70" s="146" t="s">
        <v>86</v>
      </c>
      <c r="D70" s="143" t="s">
        <v>153</v>
      </c>
      <c r="E70" s="143" t="s">
        <v>154</v>
      </c>
      <c r="F70" s="125" t="s">
        <v>317</v>
      </c>
      <c r="G70" s="113"/>
      <c r="H70" s="118"/>
      <c r="I70" s="140" t="s">
        <v>320</v>
      </c>
      <c r="J70" s="152"/>
      <c r="K70" s="155"/>
    </row>
    <row r="71" spans="2:11" ht="21.75" customHeight="1">
      <c r="B71" s="120">
        <v>68</v>
      </c>
      <c r="C71" s="146" t="s">
        <v>86</v>
      </c>
      <c r="D71" s="143" t="s">
        <v>155</v>
      </c>
      <c r="E71" s="143" t="s">
        <v>156</v>
      </c>
      <c r="F71" s="125" t="s">
        <v>317</v>
      </c>
      <c r="G71" s="139"/>
      <c r="H71" s="118"/>
      <c r="I71" s="140" t="s">
        <v>320</v>
      </c>
      <c r="J71" s="152"/>
      <c r="K71" s="155"/>
    </row>
    <row r="72" spans="2:11" ht="21.75" customHeight="1">
      <c r="B72" s="120">
        <v>69</v>
      </c>
      <c r="C72" s="146" t="s">
        <v>86</v>
      </c>
      <c r="D72" s="143" t="s">
        <v>157</v>
      </c>
      <c r="E72" s="143" t="s">
        <v>158</v>
      </c>
      <c r="F72" s="125" t="s">
        <v>317</v>
      </c>
      <c r="G72" s="113"/>
      <c r="H72" s="118"/>
      <c r="I72" s="140" t="s">
        <v>320</v>
      </c>
      <c r="J72" s="152"/>
      <c r="K72" s="155"/>
    </row>
    <row r="73" spans="2:11" ht="21.75" customHeight="1">
      <c r="B73" s="132">
        <v>70</v>
      </c>
      <c r="C73" s="142" t="s">
        <v>83</v>
      </c>
      <c r="D73" s="147" t="s">
        <v>159</v>
      </c>
      <c r="E73" s="147" t="s">
        <v>160</v>
      </c>
      <c r="F73" s="125" t="s">
        <v>318</v>
      </c>
      <c r="G73" s="113"/>
      <c r="H73" s="118"/>
      <c r="I73" s="140" t="s">
        <v>320</v>
      </c>
      <c r="J73" s="152"/>
      <c r="K73" s="155"/>
    </row>
    <row r="74" spans="2:11" ht="21.75" customHeight="1">
      <c r="B74" s="120">
        <v>71</v>
      </c>
      <c r="C74" s="142" t="s">
        <v>83</v>
      </c>
      <c r="D74" s="147" t="s">
        <v>161</v>
      </c>
      <c r="E74" s="147" t="s">
        <v>162</v>
      </c>
      <c r="F74" s="125" t="s">
        <v>317</v>
      </c>
      <c r="G74" s="113"/>
      <c r="H74" s="118"/>
      <c r="I74" s="140" t="s">
        <v>320</v>
      </c>
      <c r="J74" s="152"/>
      <c r="K74" s="155"/>
    </row>
    <row r="75" spans="2:11" ht="21.75" customHeight="1">
      <c r="B75" s="120">
        <v>72</v>
      </c>
      <c r="C75" s="142" t="s">
        <v>83</v>
      </c>
      <c r="D75" s="147" t="s">
        <v>163</v>
      </c>
      <c r="E75" s="147" t="s">
        <v>164</v>
      </c>
      <c r="F75" s="125" t="s">
        <v>317</v>
      </c>
      <c r="G75" s="113"/>
      <c r="H75" s="118"/>
      <c r="I75" s="140" t="s">
        <v>320</v>
      </c>
      <c r="J75" s="152"/>
      <c r="K75" s="155"/>
    </row>
    <row r="76" spans="2:11" ht="21.75" customHeight="1">
      <c r="B76" s="132">
        <v>73</v>
      </c>
      <c r="C76" s="146" t="s">
        <v>86</v>
      </c>
      <c r="D76" s="147" t="s">
        <v>165</v>
      </c>
      <c r="E76" s="147" t="s">
        <v>166</v>
      </c>
      <c r="F76" s="125" t="s">
        <v>317</v>
      </c>
      <c r="G76" s="113"/>
      <c r="H76" s="118"/>
      <c r="I76" s="140" t="s">
        <v>320</v>
      </c>
      <c r="J76" s="152"/>
      <c r="K76" s="155"/>
    </row>
    <row r="77" spans="2:11" ht="21.75" customHeight="1">
      <c r="B77" s="120">
        <v>74</v>
      </c>
      <c r="C77" s="146" t="s">
        <v>86</v>
      </c>
      <c r="D77" s="147" t="s">
        <v>167</v>
      </c>
      <c r="E77" s="147" t="s">
        <v>168</v>
      </c>
      <c r="F77" s="125" t="s">
        <v>317</v>
      </c>
      <c r="G77" s="113"/>
      <c r="H77" s="118"/>
      <c r="I77" s="140" t="s">
        <v>320</v>
      </c>
      <c r="J77" s="152"/>
      <c r="K77" s="155"/>
    </row>
    <row r="78" spans="2:11" ht="21.75" customHeight="1">
      <c r="B78" s="120">
        <v>75</v>
      </c>
      <c r="C78" s="146" t="s">
        <v>86</v>
      </c>
      <c r="D78" s="147" t="s">
        <v>169</v>
      </c>
      <c r="E78" s="147" t="s">
        <v>170</v>
      </c>
      <c r="F78" s="125" t="s">
        <v>317</v>
      </c>
      <c r="G78" s="113"/>
      <c r="H78" s="118"/>
      <c r="I78" s="140" t="s">
        <v>320</v>
      </c>
      <c r="J78" s="152"/>
      <c r="K78" s="155"/>
    </row>
    <row r="79" spans="2:11" ht="21.75" customHeight="1">
      <c r="B79" s="132">
        <v>76</v>
      </c>
      <c r="C79" s="142" t="s">
        <v>83</v>
      </c>
      <c r="D79" s="147" t="s">
        <v>171</v>
      </c>
      <c r="E79" s="147" t="s">
        <v>172</v>
      </c>
      <c r="F79" s="125" t="s">
        <v>317</v>
      </c>
      <c r="G79" s="113"/>
      <c r="H79" s="118"/>
      <c r="I79" s="140" t="s">
        <v>320</v>
      </c>
      <c r="J79" s="152"/>
      <c r="K79" s="155"/>
    </row>
    <row r="80" spans="2:11" ht="21.75" customHeight="1">
      <c r="B80" s="120">
        <v>77</v>
      </c>
      <c r="C80" s="146" t="s">
        <v>86</v>
      </c>
      <c r="D80" s="147" t="s">
        <v>173</v>
      </c>
      <c r="E80" s="147" t="s">
        <v>174</v>
      </c>
      <c r="F80" s="125" t="s">
        <v>317</v>
      </c>
      <c r="G80" s="113"/>
      <c r="H80" s="118"/>
      <c r="I80" s="140" t="s">
        <v>320</v>
      </c>
      <c r="J80" s="152"/>
      <c r="K80" s="155"/>
    </row>
    <row r="81" spans="2:11" ht="21.75" customHeight="1">
      <c r="B81" s="120">
        <v>78</v>
      </c>
      <c r="C81" s="142" t="s">
        <v>83</v>
      </c>
      <c r="D81" s="147" t="s">
        <v>175</v>
      </c>
      <c r="E81" s="147" t="s">
        <v>176</v>
      </c>
      <c r="F81" s="125" t="s">
        <v>317</v>
      </c>
      <c r="G81" s="113"/>
      <c r="H81" s="118"/>
      <c r="I81" s="140" t="s">
        <v>320</v>
      </c>
      <c r="J81" s="152"/>
      <c r="K81" s="155"/>
    </row>
    <row r="82" spans="2:11" ht="21.75" customHeight="1">
      <c r="B82" s="132">
        <v>79</v>
      </c>
      <c r="C82" s="146" t="s">
        <v>86</v>
      </c>
      <c r="D82" s="148" t="s">
        <v>177</v>
      </c>
      <c r="E82" s="148" t="s">
        <v>178</v>
      </c>
      <c r="F82" s="125" t="s">
        <v>317</v>
      </c>
      <c r="G82" s="113"/>
      <c r="H82" s="118"/>
      <c r="I82" s="140" t="s">
        <v>320</v>
      </c>
      <c r="J82" s="152"/>
      <c r="K82" s="155"/>
    </row>
    <row r="83" spans="2:11" ht="21.75" customHeight="1">
      <c r="B83" s="120">
        <v>80</v>
      </c>
      <c r="C83" s="142" t="s">
        <v>83</v>
      </c>
      <c r="D83" s="148" t="s">
        <v>179</v>
      </c>
      <c r="E83" s="148" t="s">
        <v>180</v>
      </c>
      <c r="F83" s="125" t="s">
        <v>319</v>
      </c>
      <c r="G83" s="113"/>
      <c r="H83" s="118"/>
      <c r="I83" s="140" t="s">
        <v>320</v>
      </c>
      <c r="J83" s="152"/>
      <c r="K83" s="155"/>
    </row>
    <row r="84" spans="2:11" ht="21.75" customHeight="1">
      <c r="B84" s="120">
        <v>81</v>
      </c>
      <c r="C84" s="146" t="s">
        <v>86</v>
      </c>
      <c r="D84" s="148" t="s">
        <v>181</v>
      </c>
      <c r="E84" s="148" t="s">
        <v>182</v>
      </c>
      <c r="F84" s="125" t="s">
        <v>319</v>
      </c>
      <c r="G84" s="113"/>
      <c r="H84" s="118"/>
      <c r="I84" s="140" t="s">
        <v>320</v>
      </c>
      <c r="J84" s="152"/>
      <c r="K84" s="155"/>
    </row>
    <row r="85" spans="2:11" ht="21.75" customHeight="1">
      <c r="B85" s="132">
        <v>82</v>
      </c>
      <c r="C85" s="146" t="s">
        <v>86</v>
      </c>
      <c r="D85" s="148" t="s">
        <v>183</v>
      </c>
      <c r="E85" s="148" t="s">
        <v>184</v>
      </c>
      <c r="F85" s="125" t="s">
        <v>319</v>
      </c>
      <c r="G85" s="113"/>
      <c r="H85" s="118"/>
      <c r="I85" s="140" t="s">
        <v>320</v>
      </c>
      <c r="J85" s="152"/>
      <c r="K85" s="155"/>
    </row>
    <row r="86" spans="2:11" ht="21.75" customHeight="1">
      <c r="B86" s="120">
        <v>83</v>
      </c>
      <c r="C86" s="146" t="s">
        <v>86</v>
      </c>
      <c r="D86" s="148" t="s">
        <v>185</v>
      </c>
      <c r="E86" s="148" t="s">
        <v>186</v>
      </c>
      <c r="F86" s="125" t="s">
        <v>319</v>
      </c>
      <c r="G86" s="113"/>
      <c r="H86" s="118"/>
      <c r="I86" s="140" t="s">
        <v>320</v>
      </c>
      <c r="J86" s="152"/>
      <c r="K86" s="155"/>
    </row>
    <row r="87" spans="2:11" ht="21.75" customHeight="1">
      <c r="B87" s="120">
        <v>84</v>
      </c>
      <c r="C87" s="146" t="s">
        <v>86</v>
      </c>
      <c r="D87" s="148" t="s">
        <v>187</v>
      </c>
      <c r="E87" s="148" t="s">
        <v>188</v>
      </c>
      <c r="F87" s="125" t="s">
        <v>319</v>
      </c>
      <c r="G87" s="113"/>
      <c r="H87" s="118"/>
      <c r="I87" s="140" t="s">
        <v>320</v>
      </c>
      <c r="J87" s="152"/>
      <c r="K87" s="155"/>
    </row>
    <row r="88" spans="2:11" ht="21.75" customHeight="1">
      <c r="B88" s="132">
        <v>85</v>
      </c>
      <c r="C88" s="146" t="s">
        <v>86</v>
      </c>
      <c r="D88" s="148" t="s">
        <v>189</v>
      </c>
      <c r="E88" s="148" t="s">
        <v>190</v>
      </c>
      <c r="F88" s="125" t="s">
        <v>319</v>
      </c>
      <c r="G88" s="113"/>
      <c r="H88" s="118"/>
      <c r="I88" s="140" t="s">
        <v>320</v>
      </c>
      <c r="J88" s="152"/>
      <c r="K88" s="155"/>
    </row>
    <row r="89" spans="2:11" ht="21.75" customHeight="1">
      <c r="B89" s="120">
        <v>86</v>
      </c>
      <c r="C89" s="146" t="s">
        <v>86</v>
      </c>
      <c r="D89" s="148" t="s">
        <v>191</v>
      </c>
      <c r="E89" s="148" t="s">
        <v>192</v>
      </c>
      <c r="F89" s="125" t="s">
        <v>319</v>
      </c>
      <c r="G89" s="113"/>
      <c r="H89" s="118"/>
      <c r="I89" s="140" t="s">
        <v>320</v>
      </c>
      <c r="J89" s="152"/>
      <c r="K89" s="155"/>
    </row>
    <row r="90" spans="2:11" ht="21.75" customHeight="1">
      <c r="B90" s="120">
        <v>87</v>
      </c>
      <c r="C90" s="142" t="s">
        <v>83</v>
      </c>
      <c r="D90" s="148" t="s">
        <v>82</v>
      </c>
      <c r="E90" s="148" t="s">
        <v>193</v>
      </c>
      <c r="F90" s="125" t="s">
        <v>319</v>
      </c>
      <c r="G90" s="113"/>
      <c r="H90" s="118"/>
      <c r="I90" s="140" t="s">
        <v>320</v>
      </c>
      <c r="J90" s="152"/>
      <c r="K90" s="155"/>
    </row>
    <row r="91" spans="2:11" ht="21.75" customHeight="1">
      <c r="B91" s="132">
        <v>88</v>
      </c>
      <c r="C91" s="146" t="s">
        <v>86</v>
      </c>
      <c r="D91" s="148" t="s">
        <v>194</v>
      </c>
      <c r="E91" s="148" t="s">
        <v>188</v>
      </c>
      <c r="F91" s="125" t="s">
        <v>319</v>
      </c>
      <c r="G91" s="113"/>
      <c r="H91" s="118"/>
      <c r="I91" s="140" t="s">
        <v>320</v>
      </c>
      <c r="J91" s="152"/>
      <c r="K91" s="155"/>
    </row>
    <row r="92" spans="2:11" ht="21.75" customHeight="1">
      <c r="B92" s="120">
        <v>89</v>
      </c>
      <c r="C92" s="146" t="s">
        <v>86</v>
      </c>
      <c r="D92" s="148" t="s">
        <v>195</v>
      </c>
      <c r="E92" s="148" t="s">
        <v>196</v>
      </c>
      <c r="F92" s="125" t="s">
        <v>319</v>
      </c>
      <c r="G92" s="113"/>
      <c r="H92" s="118"/>
      <c r="I92" s="140" t="s">
        <v>320</v>
      </c>
      <c r="J92" s="152"/>
      <c r="K92" s="155"/>
    </row>
    <row r="93" spans="2:11" ht="22" customHeight="1">
      <c r="B93" s="120">
        <v>90</v>
      </c>
      <c r="C93" s="146" t="s">
        <v>86</v>
      </c>
      <c r="D93" s="148" t="s">
        <v>197</v>
      </c>
      <c r="E93" s="148" t="s">
        <v>180</v>
      </c>
      <c r="F93" s="125" t="s">
        <v>319</v>
      </c>
      <c r="G93" s="113"/>
      <c r="H93" s="118"/>
      <c r="I93" s="140" t="s">
        <v>320</v>
      </c>
      <c r="J93" s="152"/>
      <c r="K93" s="155"/>
    </row>
    <row r="94" spans="2:11" ht="22" customHeight="1">
      <c r="B94" s="132">
        <v>91</v>
      </c>
      <c r="C94" s="146" t="s">
        <v>86</v>
      </c>
      <c r="D94" s="148" t="s">
        <v>198</v>
      </c>
      <c r="E94" s="148" t="s">
        <v>182</v>
      </c>
      <c r="F94" s="125" t="s">
        <v>319</v>
      </c>
      <c r="G94" s="113"/>
      <c r="H94" s="118"/>
      <c r="I94" s="140" t="s">
        <v>320</v>
      </c>
      <c r="J94" s="152"/>
      <c r="K94" s="155"/>
    </row>
    <row r="95" spans="2:11" ht="22" customHeight="1" thickBot="1">
      <c r="B95" s="122">
        <v>92</v>
      </c>
      <c r="C95" s="144" t="s">
        <v>83</v>
      </c>
      <c r="D95" s="149" t="s">
        <v>199</v>
      </c>
      <c r="E95" s="149" t="s">
        <v>200</v>
      </c>
      <c r="F95" s="133" t="s">
        <v>319</v>
      </c>
      <c r="G95" s="137"/>
      <c r="H95" s="138"/>
      <c r="I95" s="140" t="s">
        <v>320</v>
      </c>
      <c r="J95" s="153"/>
      <c r="K95" s="156"/>
    </row>
    <row r="96" spans="2:11" ht="22" customHeight="1">
      <c r="B96" s="115"/>
      <c r="C96" s="111"/>
      <c r="D96" s="111"/>
      <c r="E96" s="111"/>
      <c r="F96" s="111"/>
      <c r="G96" s="111"/>
      <c r="H96" s="111"/>
      <c r="I96" s="111"/>
      <c r="J96" s="111"/>
      <c r="K96" s="111"/>
    </row>
    <row r="97" spans="2:11" ht="22" customHeight="1">
      <c r="B97" s="115"/>
      <c r="C97" s="111"/>
      <c r="D97" s="111"/>
      <c r="E97" s="111"/>
      <c r="F97" s="111"/>
      <c r="G97" s="111"/>
      <c r="H97" s="111"/>
      <c r="I97" s="111"/>
      <c r="J97" s="111"/>
      <c r="K97" s="111"/>
    </row>
    <row r="98" spans="2:11" ht="22" customHeight="1">
      <c r="B98" s="115"/>
      <c r="C98" s="111"/>
      <c r="D98" s="111"/>
      <c r="E98" s="111"/>
      <c r="F98" s="111"/>
      <c r="G98" s="111"/>
      <c r="H98" s="111"/>
      <c r="I98" s="111"/>
      <c r="J98" s="111"/>
      <c r="K98" s="111"/>
    </row>
    <row r="99" spans="2:11" ht="22" customHeight="1">
      <c r="B99" s="115"/>
      <c r="C99" s="111"/>
      <c r="D99" s="111"/>
      <c r="E99" s="111"/>
      <c r="F99" s="111"/>
      <c r="G99" s="111"/>
      <c r="H99" s="111"/>
      <c r="I99" s="111"/>
      <c r="J99" s="111"/>
      <c r="K99" s="111"/>
    </row>
    <row r="100" spans="2:11" ht="22" customHeight="1">
      <c r="B100" s="115"/>
      <c r="C100" s="111"/>
      <c r="D100" s="111"/>
      <c r="E100" s="111"/>
      <c r="F100" s="111"/>
      <c r="G100" s="111"/>
      <c r="H100" s="111"/>
      <c r="I100" s="111"/>
      <c r="J100" s="111"/>
      <c r="K100" s="111"/>
    </row>
    <row r="101" spans="2:11" ht="22" customHeight="1">
      <c r="B101" s="115"/>
      <c r="C101" s="111"/>
      <c r="D101" s="111"/>
      <c r="E101" s="111"/>
      <c r="F101" s="111"/>
      <c r="G101" s="111"/>
      <c r="H101" s="111"/>
      <c r="I101" s="111"/>
      <c r="J101" s="111"/>
      <c r="K101" s="111"/>
    </row>
    <row r="102" spans="2:11" ht="22" customHeight="1">
      <c r="B102" s="115"/>
      <c r="C102" s="111"/>
      <c r="D102" s="111"/>
      <c r="E102" s="111"/>
      <c r="F102" s="111"/>
      <c r="G102" s="111"/>
      <c r="H102" s="111"/>
      <c r="I102" s="111"/>
      <c r="J102" s="111"/>
      <c r="K102" s="111"/>
    </row>
    <row r="103" spans="2:11" ht="22" customHeight="1">
      <c r="B103" s="115"/>
      <c r="C103" s="111"/>
      <c r="D103" s="111"/>
      <c r="E103" s="111"/>
      <c r="F103" s="111"/>
      <c r="G103" s="111"/>
      <c r="H103" s="111"/>
      <c r="I103" s="111"/>
      <c r="J103" s="111"/>
      <c r="K103" s="111"/>
    </row>
    <row r="104" spans="2:11" ht="22" customHeight="1">
      <c r="B104" s="115"/>
      <c r="C104" s="111"/>
      <c r="D104" s="111"/>
      <c r="E104" s="111"/>
      <c r="F104" s="111"/>
      <c r="G104" s="111"/>
      <c r="H104" s="111"/>
      <c r="I104" s="111"/>
      <c r="J104" s="111"/>
      <c r="K104" s="111"/>
    </row>
    <row r="105" spans="2:11" ht="22" customHeight="1">
      <c r="B105" s="115"/>
      <c r="C105" s="111"/>
      <c r="D105" s="111"/>
      <c r="E105" s="111"/>
      <c r="F105" s="111"/>
      <c r="G105" s="111"/>
      <c r="H105" s="111"/>
      <c r="I105" s="111"/>
      <c r="J105" s="111"/>
      <c r="K105" s="111"/>
    </row>
    <row r="106" spans="2:11" ht="22" customHeight="1">
      <c r="B106" s="115"/>
      <c r="C106" s="111"/>
      <c r="D106" s="111"/>
      <c r="E106" s="111"/>
      <c r="F106" s="111"/>
      <c r="G106" s="111"/>
      <c r="H106" s="111"/>
      <c r="I106" s="111"/>
      <c r="J106" s="111"/>
      <c r="K106" s="111"/>
    </row>
    <row r="107" spans="2:11" ht="22" customHeight="1">
      <c r="B107" s="115"/>
      <c r="C107" s="111"/>
      <c r="D107" s="111"/>
      <c r="E107" s="111"/>
      <c r="F107" s="111"/>
      <c r="G107" s="111"/>
      <c r="H107" s="111"/>
      <c r="I107" s="111"/>
      <c r="J107" s="111"/>
      <c r="K107" s="111"/>
    </row>
    <row r="108" spans="2:11" ht="22" customHeight="1">
      <c r="B108" s="115"/>
      <c r="C108" s="111"/>
      <c r="D108" s="111"/>
      <c r="E108" s="111"/>
      <c r="F108" s="111"/>
      <c r="G108" s="111"/>
      <c r="H108" s="111"/>
      <c r="I108" s="111"/>
      <c r="J108" s="111"/>
      <c r="K108" s="111"/>
    </row>
    <row r="109" spans="2:11" ht="22" customHeight="1">
      <c r="B109" s="115"/>
      <c r="C109" s="111"/>
      <c r="D109" s="111"/>
      <c r="E109" s="111"/>
      <c r="F109" s="111"/>
      <c r="G109" s="111"/>
      <c r="H109" s="111"/>
      <c r="I109" s="111"/>
      <c r="J109" s="111"/>
      <c r="K109" s="111"/>
    </row>
    <row r="110" spans="2:11" ht="22" customHeight="1">
      <c r="B110" s="114"/>
      <c r="C110" s="43"/>
      <c r="D110" s="32"/>
      <c r="E110" s="32"/>
      <c r="F110" s="44"/>
      <c r="G110" s="112"/>
      <c r="H110" s="45"/>
      <c r="I110" s="35"/>
      <c r="J110" s="34"/>
      <c r="K110" s="161"/>
    </row>
    <row r="111" spans="2:11" ht="22" customHeight="1">
      <c r="B111" s="114"/>
      <c r="C111" s="43"/>
      <c r="D111" s="32"/>
      <c r="E111" s="44"/>
      <c r="F111" s="44"/>
      <c r="G111" s="112"/>
      <c r="H111" s="45"/>
      <c r="I111" s="35"/>
      <c r="J111" s="46"/>
      <c r="K111" s="161"/>
    </row>
    <row r="112" spans="2:11" ht="22" customHeight="1">
      <c r="B112" s="114"/>
      <c r="C112" s="43"/>
      <c r="D112" s="44"/>
      <c r="E112" s="44"/>
      <c r="F112" s="44"/>
      <c r="G112" s="112"/>
      <c r="H112" s="45"/>
      <c r="I112" s="35"/>
      <c r="J112" s="34"/>
      <c r="K112" s="161"/>
    </row>
    <row r="113" spans="2:11" ht="22" customHeight="1">
      <c r="B113" s="114"/>
      <c r="C113" s="43"/>
      <c r="D113" s="44"/>
      <c r="E113" s="44"/>
      <c r="F113" s="44"/>
      <c r="G113" s="112"/>
      <c r="H113" s="45"/>
      <c r="I113" s="35"/>
      <c r="J113" s="34"/>
      <c r="K113" s="161"/>
    </row>
    <row r="114" spans="2:11" ht="22" customHeight="1">
      <c r="B114" s="114"/>
      <c r="C114" s="43"/>
      <c r="D114" s="44"/>
      <c r="E114" s="44"/>
      <c r="F114" s="44"/>
      <c r="G114" s="112"/>
      <c r="H114" s="45"/>
      <c r="I114" s="35"/>
      <c r="J114" s="34"/>
      <c r="K114" s="161"/>
    </row>
    <row r="115" spans="2:11" ht="22" customHeight="1">
      <c r="B115" s="114"/>
      <c r="C115" s="43"/>
      <c r="D115" s="44"/>
      <c r="E115" s="44"/>
      <c r="F115" s="44"/>
      <c r="G115" s="112"/>
      <c r="H115" s="45"/>
      <c r="I115" s="47"/>
      <c r="J115" s="34"/>
      <c r="K115" s="161"/>
    </row>
    <row r="116" spans="2:11" ht="22" customHeight="1">
      <c r="B116" s="114"/>
      <c r="C116" s="43"/>
      <c r="D116" s="44"/>
      <c r="E116" s="44"/>
      <c r="F116" s="44"/>
      <c r="G116" s="112"/>
      <c r="H116" s="45"/>
      <c r="I116" s="47"/>
      <c r="J116" s="41"/>
      <c r="K116" s="161"/>
    </row>
    <row r="117" spans="2:11" ht="22" customHeight="1">
      <c r="B117" s="114"/>
      <c r="C117" s="43"/>
      <c r="D117" s="44"/>
      <c r="E117" s="44"/>
      <c r="F117" s="44"/>
      <c r="G117" s="112"/>
      <c r="H117" s="45"/>
      <c r="I117" s="47"/>
      <c r="J117" s="41"/>
      <c r="K117" s="161"/>
    </row>
    <row r="118" spans="2:11" ht="22" customHeight="1">
      <c r="B118" s="114"/>
      <c r="C118" s="43"/>
      <c r="D118" s="44"/>
      <c r="E118" s="44"/>
      <c r="F118" s="44"/>
      <c r="G118" s="112"/>
      <c r="H118" s="45"/>
      <c r="I118" s="47"/>
      <c r="J118" s="41"/>
      <c r="K118" s="161"/>
    </row>
    <row r="119" spans="2:11" ht="22" customHeight="1">
      <c r="B119" s="114"/>
      <c r="C119" s="43"/>
      <c r="D119" s="44"/>
      <c r="E119" s="44"/>
      <c r="F119" s="44"/>
      <c r="G119" s="112"/>
      <c r="H119" s="45"/>
      <c r="I119" s="47"/>
      <c r="J119" s="41"/>
      <c r="K119" s="161"/>
    </row>
    <row r="120" spans="2:11" ht="22" customHeight="1">
      <c r="B120" s="114"/>
      <c r="C120" s="43"/>
      <c r="D120" s="44"/>
      <c r="E120" s="44"/>
      <c r="F120" s="44"/>
      <c r="G120" s="112"/>
      <c r="H120" s="45"/>
      <c r="I120" s="47"/>
      <c r="J120" s="41"/>
      <c r="K120" s="161"/>
    </row>
    <row r="121" spans="2:11" ht="22" customHeight="1">
      <c r="B121" s="114"/>
      <c r="C121" s="43"/>
      <c r="D121" s="44"/>
      <c r="E121" s="44"/>
      <c r="F121" s="44"/>
      <c r="G121" s="112"/>
      <c r="H121" s="45"/>
      <c r="I121" s="47"/>
      <c r="J121" s="41"/>
      <c r="K121" s="42"/>
    </row>
    <row r="122" spans="2:11" ht="22" customHeight="1">
      <c r="B122" s="114"/>
      <c r="C122" s="43"/>
      <c r="D122" s="44"/>
      <c r="E122" s="44"/>
      <c r="F122" s="44"/>
      <c r="G122" s="112"/>
      <c r="H122" s="45"/>
      <c r="I122" s="47"/>
      <c r="J122" s="41"/>
      <c r="K122" s="42"/>
    </row>
    <row r="123" spans="2:11" ht="22" customHeight="1">
      <c r="B123" s="114"/>
      <c r="C123" s="43"/>
      <c r="D123" s="44"/>
      <c r="E123" s="44"/>
      <c r="F123" s="44"/>
      <c r="G123" s="112"/>
      <c r="H123" s="45"/>
      <c r="I123" s="47"/>
      <c r="J123" s="41"/>
      <c r="K123" s="42"/>
    </row>
    <row r="124" spans="2:11" ht="22" customHeight="1">
      <c r="B124" s="114"/>
      <c r="C124" s="43"/>
      <c r="D124" s="44"/>
      <c r="E124" s="44"/>
      <c r="F124" s="44"/>
      <c r="G124" s="112"/>
      <c r="H124" s="45"/>
      <c r="I124" s="47"/>
      <c r="J124" s="41"/>
      <c r="K124" s="42"/>
    </row>
    <row r="125" spans="2:11" ht="22" customHeight="1">
      <c r="B125" s="114"/>
      <c r="C125" s="43"/>
      <c r="D125" s="44"/>
      <c r="E125" s="44"/>
      <c r="F125" s="44"/>
      <c r="G125" s="112"/>
      <c r="H125" s="45"/>
      <c r="I125" s="47"/>
      <c r="J125" s="41"/>
      <c r="K125" s="42"/>
    </row>
    <row r="126" spans="2:11" ht="22" customHeight="1">
      <c r="B126" s="114"/>
      <c r="C126" s="43"/>
      <c r="D126" s="44"/>
      <c r="E126" s="44"/>
      <c r="F126" s="44"/>
      <c r="G126" s="112"/>
      <c r="H126" s="45"/>
      <c r="I126" s="47"/>
      <c r="J126" s="41"/>
      <c r="K126" s="42"/>
    </row>
    <row r="127" spans="2:11" ht="22" customHeight="1">
      <c r="B127" s="114"/>
      <c r="C127" s="43"/>
      <c r="D127" s="44"/>
      <c r="E127" s="44"/>
      <c r="F127" s="44"/>
      <c r="G127" s="112"/>
      <c r="H127" s="45"/>
      <c r="I127" s="40"/>
      <c r="J127" s="32"/>
      <c r="K127" s="160"/>
    </row>
    <row r="128" spans="2:11" ht="22" customHeight="1">
      <c r="B128" s="114"/>
      <c r="C128" s="43"/>
      <c r="D128" s="44"/>
      <c r="E128" s="44"/>
      <c r="F128" s="44"/>
      <c r="G128" s="112"/>
      <c r="H128" s="45"/>
      <c r="I128" s="40"/>
      <c r="J128" s="32"/>
      <c r="K128" s="160"/>
    </row>
    <row r="129" spans="2:11" ht="22" customHeight="1">
      <c r="B129" s="114"/>
      <c r="C129" s="43"/>
      <c r="D129" s="44"/>
      <c r="E129" s="44"/>
      <c r="F129" s="44"/>
      <c r="G129" s="112"/>
      <c r="H129" s="45"/>
      <c r="I129" s="40"/>
      <c r="J129" s="32"/>
      <c r="K129" s="160"/>
    </row>
    <row r="130" spans="2:11" ht="22" customHeight="1">
      <c r="B130" s="114"/>
      <c r="C130" s="43"/>
      <c r="D130" s="44"/>
      <c r="E130" s="44"/>
      <c r="F130" s="44"/>
      <c r="G130" s="112"/>
      <c r="H130" s="45"/>
      <c r="I130" s="40"/>
      <c r="J130" s="32"/>
      <c r="K130" s="160"/>
    </row>
    <row r="131" spans="2:11" ht="22" customHeight="1">
      <c r="B131" s="114"/>
      <c r="C131" s="43"/>
      <c r="D131" s="44"/>
      <c r="E131" s="44"/>
      <c r="F131" s="44"/>
      <c r="G131" s="112"/>
      <c r="H131" s="45"/>
      <c r="I131" s="40"/>
      <c r="J131" s="32"/>
      <c r="K131" s="160"/>
    </row>
    <row r="132" spans="2:11" ht="22" customHeight="1">
      <c r="B132" s="114"/>
      <c r="C132" s="43"/>
      <c r="D132" s="44"/>
      <c r="E132" s="44"/>
      <c r="F132" s="44"/>
      <c r="G132" s="112"/>
      <c r="H132" s="45"/>
      <c r="I132" s="40"/>
      <c r="J132" s="32"/>
      <c r="K132" s="160"/>
    </row>
    <row r="133" spans="2:11" ht="22" customHeight="1">
      <c r="B133" s="114"/>
      <c r="C133" s="43"/>
      <c r="D133" s="44"/>
      <c r="E133" s="44"/>
      <c r="F133" s="44"/>
      <c r="G133" s="112"/>
      <c r="H133" s="45"/>
      <c r="I133" s="40"/>
      <c r="J133" s="32"/>
      <c r="K133" s="160"/>
    </row>
    <row r="134" spans="2:11" ht="22" customHeight="1">
      <c r="B134" s="114"/>
      <c r="C134" s="43"/>
      <c r="D134" s="44"/>
      <c r="E134" s="44"/>
      <c r="F134" s="44"/>
      <c r="G134" s="112"/>
      <c r="H134" s="45"/>
      <c r="I134" s="40"/>
      <c r="J134" s="32"/>
      <c r="K134" s="160"/>
    </row>
    <row r="135" spans="2:11" ht="22" customHeight="1">
      <c r="B135" s="114"/>
      <c r="C135" s="43"/>
      <c r="D135" s="44"/>
      <c r="E135" s="44"/>
      <c r="F135" s="44"/>
      <c r="G135" s="112"/>
      <c r="H135" s="45"/>
      <c r="I135" s="40"/>
      <c r="J135" s="32"/>
      <c r="K135" s="160"/>
    </row>
    <row r="136" spans="2:11" ht="22" customHeight="1">
      <c r="B136" s="114"/>
      <c r="C136" s="43"/>
      <c r="D136" s="44"/>
      <c r="E136" s="44"/>
      <c r="F136" s="44"/>
      <c r="G136" s="112"/>
      <c r="H136" s="45"/>
      <c r="I136" s="40"/>
      <c r="J136" s="32"/>
      <c r="K136" s="160"/>
    </row>
    <row r="137" spans="2:11" ht="22" customHeight="1">
      <c r="B137" s="114"/>
      <c r="C137" s="43"/>
      <c r="D137" s="44"/>
      <c r="E137" s="44"/>
      <c r="F137" s="44"/>
      <c r="G137" s="112"/>
      <c r="H137" s="45"/>
      <c r="I137" s="40"/>
      <c r="J137" s="32"/>
      <c r="K137" s="160"/>
    </row>
    <row r="138" spans="2:11" ht="22" customHeight="1">
      <c r="B138" s="114"/>
      <c r="C138" s="43"/>
      <c r="D138" s="44"/>
      <c r="E138" s="44"/>
      <c r="F138" s="44"/>
      <c r="G138" s="112"/>
      <c r="H138" s="45"/>
      <c r="I138" s="40"/>
      <c r="J138" s="32"/>
      <c r="K138" s="160"/>
    </row>
    <row r="139" spans="2:11" ht="22" customHeight="1">
      <c r="B139" s="114"/>
      <c r="C139" s="43"/>
      <c r="D139" s="44"/>
      <c r="E139" s="44"/>
      <c r="F139" s="44"/>
      <c r="G139" s="112"/>
      <c r="H139" s="45"/>
      <c r="I139" s="40"/>
      <c r="J139" s="32"/>
      <c r="K139" s="160"/>
    </row>
    <row r="140" spans="2:11" ht="22" customHeight="1">
      <c r="B140" s="114"/>
      <c r="C140" s="43"/>
      <c r="D140" s="44"/>
      <c r="E140" s="44"/>
      <c r="F140" s="44"/>
      <c r="G140" s="112"/>
      <c r="H140" s="45"/>
      <c r="I140" s="40"/>
      <c r="J140" s="32"/>
      <c r="K140" s="160"/>
    </row>
    <row r="141" spans="2:11" ht="22" customHeight="1">
      <c r="B141" s="114"/>
      <c r="C141" s="43"/>
      <c r="D141" s="44"/>
      <c r="E141" s="44"/>
      <c r="F141" s="44"/>
      <c r="G141" s="112"/>
      <c r="H141" s="45"/>
      <c r="I141" s="40"/>
      <c r="J141" s="32"/>
      <c r="K141" s="160"/>
    </row>
    <row r="142" spans="2:11" ht="22" customHeight="1">
      <c r="B142" s="114"/>
      <c r="C142" s="43"/>
      <c r="D142" s="44"/>
      <c r="E142" s="44"/>
      <c r="F142" s="44"/>
      <c r="G142" s="112"/>
      <c r="H142" s="45"/>
      <c r="I142" s="40"/>
      <c r="J142" s="32"/>
      <c r="K142" s="160"/>
    </row>
    <row r="143" spans="2:11" ht="22" customHeight="1">
      <c r="B143" s="114"/>
      <c r="C143" s="48"/>
      <c r="D143" s="44"/>
      <c r="E143" s="32"/>
      <c r="F143" s="44"/>
      <c r="G143" s="112"/>
      <c r="H143" s="45"/>
      <c r="I143" s="40"/>
      <c r="J143" s="32"/>
      <c r="K143" s="160"/>
    </row>
    <row r="144" spans="2:11" ht="22" customHeight="1">
      <c r="B144" s="114"/>
      <c r="C144" s="48"/>
      <c r="D144" s="32"/>
      <c r="E144" s="32"/>
      <c r="F144" s="44"/>
      <c r="G144" s="112"/>
      <c r="H144" s="45"/>
      <c r="I144" s="40"/>
      <c r="J144" s="32"/>
      <c r="K144" s="160"/>
    </row>
    <row r="145" spans="2:11" ht="22" customHeight="1">
      <c r="B145" s="114"/>
      <c r="C145" s="48"/>
      <c r="D145" s="32"/>
      <c r="E145" s="32"/>
      <c r="F145" s="44"/>
      <c r="G145" s="112"/>
      <c r="H145" s="45"/>
      <c r="I145" s="40"/>
      <c r="J145" s="32"/>
      <c r="K145" s="160"/>
    </row>
    <row r="146" spans="2:11" ht="22" customHeight="1">
      <c r="B146" s="114"/>
      <c r="C146" s="48"/>
      <c r="D146" s="32"/>
      <c r="E146" s="32"/>
      <c r="F146" s="44"/>
      <c r="G146" s="112"/>
      <c r="H146" s="45"/>
      <c r="I146" s="40"/>
      <c r="J146" s="32"/>
      <c r="K146" s="160"/>
    </row>
    <row r="147" spans="2:11" ht="22" customHeight="1">
      <c r="B147" s="114"/>
      <c r="C147" s="48"/>
      <c r="D147" s="32"/>
      <c r="E147" s="32"/>
      <c r="F147" s="44"/>
      <c r="G147" s="112"/>
      <c r="H147" s="45"/>
      <c r="I147" s="40"/>
      <c r="J147" s="32"/>
      <c r="K147" s="160"/>
    </row>
    <row r="148" spans="2:11" ht="22" customHeight="1">
      <c r="B148" s="114"/>
      <c r="C148" s="48"/>
      <c r="D148" s="32"/>
      <c r="E148" s="32"/>
      <c r="F148" s="44"/>
      <c r="G148" s="112"/>
      <c r="H148" s="45"/>
      <c r="I148" s="40"/>
      <c r="J148" s="32"/>
      <c r="K148" s="160"/>
    </row>
    <row r="149" spans="2:11" ht="22" customHeight="1">
      <c r="B149" s="114"/>
      <c r="C149" s="48"/>
      <c r="D149" s="32"/>
      <c r="E149" s="32"/>
      <c r="F149" s="44"/>
      <c r="G149" s="112"/>
      <c r="H149" s="45"/>
      <c r="I149" s="40"/>
      <c r="J149" s="32"/>
      <c r="K149" s="160"/>
    </row>
    <row r="150" spans="2:11" ht="22" customHeight="1">
      <c r="B150" s="114"/>
      <c r="C150" s="48"/>
      <c r="D150" s="32"/>
      <c r="E150" s="32"/>
      <c r="F150" s="44"/>
      <c r="G150" s="112"/>
      <c r="H150" s="45"/>
      <c r="I150" s="40"/>
      <c r="J150" s="32"/>
      <c r="K150" s="160"/>
    </row>
    <row r="151" spans="2:11" ht="22" customHeight="1">
      <c r="B151" s="114"/>
      <c r="C151" s="48"/>
      <c r="D151" s="32"/>
      <c r="E151" s="32"/>
      <c r="F151" s="44"/>
      <c r="G151" s="112"/>
      <c r="H151" s="45"/>
      <c r="I151" s="40"/>
      <c r="J151" s="32"/>
      <c r="K151" s="160"/>
    </row>
    <row r="152" spans="2:11" ht="22" customHeight="1">
      <c r="B152" s="114"/>
      <c r="C152" s="48"/>
      <c r="D152" s="32"/>
      <c r="E152" s="32"/>
      <c r="F152" s="44"/>
      <c r="G152" s="112"/>
      <c r="H152" s="45"/>
      <c r="I152" s="40"/>
      <c r="J152" s="32"/>
      <c r="K152" s="160"/>
    </row>
    <row r="153" spans="2:11" ht="22" customHeight="1">
      <c r="B153" s="114"/>
      <c r="C153" s="48"/>
      <c r="D153" s="32"/>
      <c r="E153" s="32"/>
      <c r="F153" s="44"/>
      <c r="G153" s="112"/>
      <c r="H153" s="45"/>
      <c r="I153" s="40"/>
      <c r="J153" s="32"/>
      <c r="K153" s="160"/>
    </row>
    <row r="154" spans="2:11" ht="22" customHeight="1">
      <c r="B154" s="114"/>
      <c r="C154" s="48"/>
      <c r="D154" s="32"/>
      <c r="E154" s="32"/>
      <c r="F154" s="44"/>
      <c r="G154" s="112"/>
      <c r="H154" s="45"/>
      <c r="I154" s="40"/>
      <c r="J154" s="32"/>
      <c r="K154" s="160"/>
    </row>
    <row r="155" spans="2:11" ht="22" customHeight="1">
      <c r="B155" s="114"/>
      <c r="C155" s="32"/>
      <c r="D155" s="32"/>
      <c r="E155" s="32"/>
      <c r="F155" s="44"/>
      <c r="G155" s="112"/>
      <c r="H155" s="45"/>
      <c r="I155" s="40"/>
      <c r="J155" s="32"/>
      <c r="K155" s="160"/>
    </row>
    <row r="156" spans="2:11" ht="22" customHeight="1">
      <c r="B156" s="114"/>
      <c r="C156" s="32"/>
      <c r="D156" s="32"/>
      <c r="E156" s="32"/>
      <c r="F156" s="44"/>
      <c r="G156" s="112"/>
      <c r="H156" s="45"/>
      <c r="I156" s="40"/>
      <c r="J156" s="32"/>
      <c r="K156" s="160"/>
    </row>
    <row r="157" spans="2:11" ht="22" customHeight="1">
      <c r="B157" s="114"/>
      <c r="C157" s="32"/>
      <c r="D157" s="32"/>
      <c r="E157" s="32"/>
      <c r="F157" s="44"/>
      <c r="G157" s="112"/>
      <c r="H157" s="45"/>
      <c r="I157" s="40"/>
      <c r="J157" s="32"/>
      <c r="K157" s="32"/>
    </row>
    <row r="158" spans="2:11" ht="22" customHeight="1">
      <c r="B158" s="114"/>
      <c r="C158" s="32"/>
      <c r="D158" s="32"/>
      <c r="E158" s="32"/>
      <c r="F158" s="44"/>
      <c r="G158" s="112"/>
      <c r="H158" s="45"/>
      <c r="I158" s="40"/>
      <c r="J158" s="32"/>
      <c r="K158" s="32"/>
    </row>
    <row r="159" spans="2:11" ht="22" customHeight="1">
      <c r="B159" s="114"/>
      <c r="C159" s="32"/>
      <c r="D159" s="32"/>
      <c r="E159" s="32"/>
      <c r="F159" s="32"/>
      <c r="G159" s="112"/>
      <c r="H159" s="35"/>
      <c r="I159" s="40"/>
      <c r="J159" s="150"/>
      <c r="K159" s="150"/>
    </row>
    <row r="160" spans="2:11" ht="22" customHeight="1">
      <c r="B160" s="114"/>
      <c r="C160" s="32"/>
      <c r="D160" s="32"/>
      <c r="E160" s="32"/>
      <c r="F160" s="44"/>
      <c r="G160" s="112"/>
      <c r="H160" s="35"/>
      <c r="I160" s="40"/>
      <c r="J160" s="150"/>
      <c r="K160" s="150"/>
    </row>
    <row r="161" spans="2:11" ht="22" customHeight="1">
      <c r="B161" s="114"/>
      <c r="C161" s="32"/>
      <c r="D161" s="32"/>
      <c r="E161" s="32"/>
      <c r="F161" s="44"/>
      <c r="G161" s="112"/>
      <c r="H161" s="35"/>
      <c r="I161" s="40"/>
      <c r="J161" s="150"/>
      <c r="K161" s="150"/>
    </row>
    <row r="162" spans="2:11" ht="22" customHeight="1">
      <c r="B162" s="114"/>
      <c r="C162" s="32"/>
      <c r="D162" s="32"/>
      <c r="E162" s="32"/>
      <c r="F162" s="32"/>
      <c r="G162" s="112"/>
      <c r="H162" s="32"/>
      <c r="I162" s="40"/>
      <c r="J162" s="150"/>
      <c r="K162" s="150"/>
    </row>
    <row r="163" spans="2:11" ht="22" customHeight="1">
      <c r="B163" s="114"/>
      <c r="C163" s="32"/>
      <c r="D163" s="32"/>
      <c r="E163" s="32"/>
      <c r="F163" s="32"/>
      <c r="G163" s="112"/>
      <c r="H163" s="32"/>
      <c r="I163" s="40"/>
      <c r="J163" s="46"/>
      <c r="K163" s="46"/>
    </row>
    <row r="164" spans="2:11" ht="22" customHeight="1">
      <c r="B164" s="114"/>
      <c r="C164" s="32"/>
      <c r="D164" s="32"/>
      <c r="E164" s="32"/>
      <c r="F164" s="32"/>
      <c r="G164" s="112"/>
      <c r="H164" s="32"/>
      <c r="I164" s="40"/>
      <c r="J164" s="46"/>
      <c r="K164" s="46"/>
    </row>
    <row r="165" spans="2:11" ht="22" customHeight="1">
      <c r="B165" s="114"/>
      <c r="C165" s="32"/>
      <c r="D165" s="32"/>
      <c r="E165" s="32"/>
      <c r="F165" s="32"/>
      <c r="G165" s="112"/>
      <c r="H165" s="32"/>
      <c r="I165" s="40"/>
      <c r="J165" s="46"/>
      <c r="K165" s="46"/>
    </row>
    <row r="166" spans="2:11" ht="22" customHeight="1">
      <c r="B166" s="114"/>
      <c r="C166" s="32"/>
      <c r="D166" s="32"/>
      <c r="E166" s="32"/>
      <c r="F166" s="32"/>
      <c r="G166" s="112"/>
      <c r="H166" s="32"/>
      <c r="I166" s="40"/>
      <c r="J166" s="46"/>
      <c r="K166" s="46"/>
    </row>
    <row r="167" spans="2:11" ht="22" customHeight="1">
      <c r="B167" s="114"/>
      <c r="C167" s="32"/>
      <c r="D167" s="32"/>
      <c r="E167" s="32"/>
      <c r="F167" s="32"/>
      <c r="G167" s="112"/>
      <c r="H167" s="32"/>
      <c r="I167" s="40"/>
      <c r="J167" s="46"/>
      <c r="K167" s="46"/>
    </row>
    <row r="168" spans="2:11" ht="22" customHeight="1">
      <c r="B168" s="114"/>
      <c r="C168" s="32"/>
      <c r="D168" s="32"/>
      <c r="E168" s="32"/>
      <c r="F168" s="32"/>
      <c r="G168" s="112"/>
      <c r="H168" s="32"/>
      <c r="I168" s="40"/>
      <c r="J168" s="46"/>
      <c r="K168" s="46"/>
    </row>
    <row r="169" spans="2:11" ht="22" customHeight="1">
      <c r="B169" s="114"/>
      <c r="C169" s="32"/>
      <c r="D169" s="32"/>
      <c r="E169" s="32"/>
      <c r="F169" s="32"/>
      <c r="G169" s="112"/>
      <c r="H169" s="32"/>
      <c r="I169" s="40"/>
      <c r="J169" s="46"/>
      <c r="K169" s="46"/>
    </row>
    <row r="170" spans="2:11" ht="22" customHeight="1">
      <c r="B170" s="114"/>
      <c r="C170" s="32"/>
      <c r="D170" s="32"/>
      <c r="E170" s="32"/>
      <c r="F170" s="32"/>
      <c r="G170" s="112"/>
      <c r="H170" s="32"/>
      <c r="I170" s="40"/>
      <c r="J170" s="46"/>
      <c r="K170" s="46"/>
    </row>
    <row r="171" spans="2:11" ht="22" customHeight="1">
      <c r="B171" s="114"/>
      <c r="C171" s="32"/>
      <c r="D171" s="32"/>
      <c r="E171" s="32"/>
      <c r="F171" s="32"/>
      <c r="G171" s="112"/>
      <c r="H171" s="32"/>
      <c r="I171" s="40"/>
      <c r="J171" s="46"/>
      <c r="K171" s="46"/>
    </row>
    <row r="172" spans="2:11" ht="22" customHeight="1">
      <c r="B172" s="114"/>
      <c r="C172" s="32"/>
      <c r="D172" s="32"/>
      <c r="E172" s="32"/>
      <c r="F172" s="32"/>
      <c r="G172" s="112"/>
      <c r="H172" s="32"/>
      <c r="I172" s="40"/>
      <c r="J172" s="46"/>
      <c r="K172" s="46"/>
    </row>
    <row r="173" spans="2:11" ht="22" customHeight="1">
      <c r="B173" s="114"/>
      <c r="C173" s="32"/>
      <c r="D173" s="32"/>
      <c r="E173" s="32"/>
      <c r="F173" s="32"/>
      <c r="G173" s="112"/>
      <c r="H173" s="32"/>
      <c r="I173" s="40"/>
      <c r="J173" s="46"/>
      <c r="K173" s="46"/>
    </row>
    <row r="174" spans="2:11" ht="22" customHeight="1">
      <c r="B174" s="114"/>
      <c r="C174" s="32"/>
      <c r="D174" s="32"/>
      <c r="E174" s="32"/>
      <c r="F174" s="32"/>
      <c r="G174" s="112"/>
      <c r="H174" s="32"/>
      <c r="I174" s="40"/>
      <c r="J174" s="46"/>
      <c r="K174" s="46"/>
    </row>
    <row r="175" spans="2:11" ht="22" customHeight="1">
      <c r="B175" s="114"/>
      <c r="C175" s="32"/>
      <c r="D175" s="32"/>
      <c r="E175" s="32"/>
      <c r="F175" s="32"/>
      <c r="G175" s="112"/>
      <c r="H175" s="32"/>
      <c r="I175" s="40"/>
      <c r="J175" s="46"/>
      <c r="K175" s="46"/>
    </row>
    <row r="176" spans="2:11" ht="22" customHeight="1">
      <c r="B176" s="114"/>
      <c r="C176" s="32"/>
      <c r="D176" s="32"/>
      <c r="E176" s="32"/>
      <c r="F176" s="32"/>
      <c r="G176" s="112"/>
      <c r="H176" s="32"/>
      <c r="I176" s="40"/>
      <c r="J176" s="46"/>
      <c r="K176" s="46"/>
    </row>
    <row r="177" spans="2:11" ht="22" customHeight="1">
      <c r="B177" s="114"/>
      <c r="C177" s="32"/>
      <c r="D177" s="32"/>
      <c r="E177" s="32"/>
      <c r="F177" s="32"/>
      <c r="G177" s="112"/>
      <c r="H177" s="32"/>
      <c r="I177" s="40"/>
      <c r="J177" s="46"/>
      <c r="K177" s="46"/>
    </row>
    <row r="178" spans="2:11" ht="22" customHeight="1">
      <c r="B178" s="114"/>
      <c r="C178" s="32"/>
      <c r="D178" s="32"/>
      <c r="E178" s="32"/>
      <c r="F178" s="32"/>
      <c r="G178" s="112"/>
      <c r="H178" s="32"/>
      <c r="I178" s="40"/>
      <c r="J178" s="46"/>
      <c r="K178" s="46"/>
    </row>
    <row r="179" spans="2:11" ht="22" customHeight="1">
      <c r="B179" s="114"/>
      <c r="C179" s="32"/>
      <c r="D179" s="32"/>
      <c r="E179" s="32"/>
      <c r="F179" s="32"/>
      <c r="G179" s="112"/>
      <c r="H179" s="32"/>
      <c r="I179" s="40"/>
      <c r="J179" s="46"/>
      <c r="K179" s="46"/>
    </row>
    <row r="180" spans="2:11" ht="22" customHeight="1">
      <c r="B180" s="114"/>
      <c r="C180" s="32"/>
      <c r="D180" s="32"/>
      <c r="E180" s="32"/>
      <c r="F180" s="32"/>
      <c r="G180" s="112"/>
      <c r="H180" s="32"/>
      <c r="I180" s="40"/>
      <c r="J180" s="46"/>
      <c r="K180" s="46"/>
    </row>
    <row r="181" spans="2:11" ht="22" customHeight="1">
      <c r="B181" s="114"/>
      <c r="C181" s="32"/>
      <c r="D181" s="32"/>
      <c r="E181" s="32"/>
      <c r="F181" s="32"/>
      <c r="G181" s="112"/>
      <c r="H181" s="32"/>
      <c r="I181" s="40"/>
      <c r="J181" s="46"/>
      <c r="K181" s="46"/>
    </row>
    <row r="182" spans="2:11" ht="22" customHeight="1">
      <c r="B182" s="114"/>
      <c r="C182" s="32"/>
      <c r="D182" s="32"/>
      <c r="E182" s="32"/>
      <c r="F182" s="32"/>
      <c r="G182" s="112"/>
      <c r="H182" s="32"/>
      <c r="I182" s="40"/>
      <c r="J182" s="46"/>
      <c r="K182" s="46"/>
    </row>
    <row r="183" spans="2:11" ht="22" customHeight="1">
      <c r="B183" s="114"/>
      <c r="C183" s="32"/>
      <c r="D183" s="32"/>
      <c r="E183" s="32"/>
      <c r="F183" s="32"/>
      <c r="G183" s="112"/>
      <c r="H183" s="32"/>
      <c r="I183" s="40"/>
      <c r="J183" s="46"/>
      <c r="K183" s="46"/>
    </row>
    <row r="184" spans="2:11" ht="22" customHeight="1">
      <c r="B184" s="114"/>
      <c r="C184" s="32"/>
      <c r="D184" s="32"/>
      <c r="E184" s="32"/>
      <c r="F184" s="32"/>
      <c r="G184" s="112"/>
      <c r="H184" s="32"/>
      <c r="I184" s="40"/>
      <c r="J184" s="46"/>
      <c r="K184" s="46"/>
    </row>
    <row r="185" spans="2:11" ht="22" customHeight="1">
      <c r="B185" s="114"/>
      <c r="C185" s="32"/>
      <c r="D185" s="32"/>
      <c r="E185" s="32"/>
      <c r="F185" s="32"/>
      <c r="G185" s="112"/>
      <c r="H185" s="32"/>
      <c r="I185" s="40"/>
      <c r="J185" s="46"/>
      <c r="K185" s="46"/>
    </row>
    <row r="186" spans="2:11" ht="22" customHeight="1">
      <c r="B186" s="114"/>
      <c r="C186" s="32"/>
      <c r="D186" s="32"/>
      <c r="E186" s="32"/>
      <c r="F186" s="32"/>
      <c r="G186" s="112"/>
      <c r="H186" s="32"/>
      <c r="I186" s="40"/>
      <c r="J186" s="46"/>
      <c r="K186" s="46"/>
    </row>
    <row r="187" spans="2:11" ht="22" customHeight="1">
      <c r="B187" s="114"/>
      <c r="C187" s="32"/>
      <c r="D187" s="32"/>
      <c r="E187" s="32"/>
      <c r="F187" s="32"/>
      <c r="G187" s="112"/>
      <c r="H187" s="32"/>
      <c r="I187" s="40"/>
      <c r="J187" s="46"/>
      <c r="K187" s="46"/>
    </row>
    <row r="188" spans="2:11" ht="22" customHeight="1">
      <c r="B188" s="114"/>
      <c r="C188" s="32"/>
      <c r="D188" s="32"/>
      <c r="E188" s="32"/>
      <c r="F188" s="32"/>
      <c r="G188" s="112"/>
      <c r="H188" s="32"/>
      <c r="I188" s="40"/>
      <c r="J188" s="46"/>
      <c r="K188" s="46"/>
    </row>
    <row r="189" spans="2:11" ht="22" customHeight="1">
      <c r="B189" s="114"/>
      <c r="C189" s="32"/>
      <c r="D189" s="32"/>
      <c r="E189" s="32"/>
      <c r="F189" s="32"/>
      <c r="G189" s="112"/>
      <c r="H189" s="32"/>
      <c r="I189" s="40"/>
      <c r="J189" s="46"/>
      <c r="K189" s="46"/>
    </row>
    <row r="190" spans="2:11" ht="22" customHeight="1">
      <c r="B190" s="114"/>
      <c r="C190" s="32"/>
      <c r="D190" s="32"/>
      <c r="E190" s="32"/>
      <c r="F190" s="32"/>
      <c r="G190" s="112"/>
      <c r="H190" s="32"/>
      <c r="I190" s="40"/>
      <c r="J190" s="46"/>
      <c r="K190" s="46"/>
    </row>
    <row r="191" spans="2:11" ht="22" customHeight="1">
      <c r="B191" s="114"/>
      <c r="C191" s="32"/>
      <c r="D191" s="32"/>
      <c r="E191" s="32"/>
      <c r="F191" s="32"/>
      <c r="G191" s="112"/>
      <c r="H191" s="32"/>
      <c r="I191" s="40"/>
      <c r="J191" s="46"/>
      <c r="K191" s="46"/>
    </row>
    <row r="192" spans="2:11" ht="22" customHeight="1">
      <c r="B192" s="114"/>
      <c r="C192" s="32"/>
      <c r="D192" s="32"/>
      <c r="E192" s="32"/>
      <c r="F192" s="32"/>
      <c r="G192" s="112"/>
      <c r="H192" s="32"/>
      <c r="I192" s="40"/>
      <c r="J192" s="46"/>
      <c r="K192" s="46"/>
    </row>
    <row r="193" spans="2:11" ht="22" customHeight="1">
      <c r="B193" s="114"/>
      <c r="C193" s="32"/>
      <c r="D193" s="32"/>
      <c r="E193" s="32"/>
      <c r="F193" s="32"/>
      <c r="G193" s="112"/>
      <c r="H193" s="32"/>
      <c r="I193" s="40"/>
      <c r="J193" s="46"/>
      <c r="K193" s="46"/>
    </row>
    <row r="194" spans="2:11" ht="22" customHeight="1">
      <c r="B194" s="114"/>
      <c r="C194" s="32"/>
      <c r="D194" s="32"/>
      <c r="E194" s="32"/>
      <c r="F194" s="32"/>
      <c r="G194" s="112"/>
      <c r="H194" s="32"/>
      <c r="I194" s="40"/>
      <c r="J194" s="46"/>
      <c r="K194" s="46"/>
    </row>
    <row r="195" spans="2:11" ht="20.149999999999999" customHeight="1">
      <c r="B195" s="114"/>
      <c r="C195" s="32"/>
      <c r="D195" s="32"/>
      <c r="E195" s="32"/>
      <c r="F195" s="32"/>
      <c r="G195" s="112"/>
      <c r="H195" s="32"/>
      <c r="I195" s="40"/>
      <c r="J195" s="46"/>
      <c r="K195" s="46"/>
    </row>
    <row r="196" spans="2:11" ht="20.149999999999999" customHeight="1">
      <c r="B196" s="114"/>
      <c r="C196" s="32"/>
      <c r="D196" s="32"/>
      <c r="E196" s="32"/>
      <c r="F196" s="32"/>
      <c r="G196" s="112"/>
      <c r="H196" s="32"/>
      <c r="I196" s="40"/>
      <c r="J196" s="46"/>
      <c r="K196" s="46"/>
    </row>
    <row r="197" spans="2:11" ht="20.149999999999999" customHeight="1">
      <c r="B197" s="114"/>
      <c r="C197" s="32"/>
      <c r="D197" s="32"/>
      <c r="E197" s="32"/>
      <c r="F197" s="32"/>
      <c r="G197" s="112"/>
      <c r="H197" s="32"/>
      <c r="I197" s="40"/>
      <c r="J197" s="46"/>
      <c r="K197" s="46"/>
    </row>
    <row r="198" spans="2:11" ht="20.149999999999999" customHeight="1">
      <c r="B198" s="114"/>
      <c r="C198" s="32"/>
      <c r="D198" s="32"/>
      <c r="E198" s="32"/>
      <c r="F198" s="32"/>
      <c r="G198" s="112"/>
      <c r="H198" s="32"/>
      <c r="I198" s="40"/>
      <c r="J198" s="46"/>
      <c r="K198" s="46"/>
    </row>
    <row r="199" spans="2:11" ht="20.149999999999999" customHeight="1">
      <c r="B199" s="114"/>
      <c r="C199" s="32"/>
      <c r="D199" s="32"/>
      <c r="E199" s="32"/>
      <c r="F199" s="32"/>
      <c r="G199" s="112"/>
      <c r="H199" s="32"/>
      <c r="I199" s="40"/>
      <c r="J199" s="46"/>
      <c r="K199" s="46"/>
    </row>
    <row r="200" spans="2:11" ht="20.149999999999999" customHeight="1">
      <c r="B200" s="114"/>
      <c r="C200" s="32"/>
      <c r="D200" s="32"/>
      <c r="E200" s="32"/>
      <c r="F200" s="32"/>
      <c r="G200" s="112"/>
      <c r="H200" s="32"/>
      <c r="I200" s="40"/>
      <c r="J200" s="46"/>
      <c r="K200" s="46"/>
    </row>
    <row r="201" spans="2:11" ht="20.149999999999999" customHeight="1">
      <c r="B201" s="114"/>
      <c r="C201" s="32"/>
      <c r="D201" s="32"/>
      <c r="E201" s="32"/>
      <c r="F201" s="32"/>
      <c r="G201" s="112"/>
      <c r="H201" s="32"/>
      <c r="I201" s="40"/>
      <c r="J201" s="46"/>
      <c r="K201" s="46"/>
    </row>
    <row r="202" spans="2:11" ht="20.149999999999999" customHeight="1">
      <c r="B202" s="114"/>
      <c r="C202" s="32"/>
      <c r="D202" s="32"/>
      <c r="E202" s="32"/>
      <c r="F202" s="32"/>
      <c r="G202" s="112"/>
      <c r="H202" s="32"/>
      <c r="I202" s="40"/>
      <c r="J202" s="46"/>
      <c r="K202" s="46"/>
    </row>
    <row r="203" spans="2:11" ht="20.149999999999999" customHeight="1">
      <c r="B203" s="114"/>
      <c r="C203" s="32"/>
      <c r="D203" s="32"/>
      <c r="E203" s="32"/>
      <c r="F203" s="32"/>
      <c r="G203" s="112"/>
      <c r="H203" s="32"/>
      <c r="I203" s="40"/>
      <c r="J203" s="46"/>
      <c r="K203" s="46"/>
    </row>
    <row r="204" spans="2:11" ht="20.149999999999999" customHeight="1">
      <c r="B204" s="114"/>
      <c r="C204" s="32"/>
      <c r="D204" s="32"/>
      <c r="E204" s="32"/>
      <c r="F204" s="32"/>
      <c r="G204" s="112"/>
      <c r="H204" s="32"/>
      <c r="I204" s="40"/>
      <c r="J204" s="46"/>
      <c r="K204" s="46"/>
    </row>
    <row r="205" spans="2:11" ht="20.149999999999999" customHeight="1">
      <c r="B205" s="114"/>
      <c r="C205" s="32"/>
      <c r="D205" s="32"/>
      <c r="E205" s="32"/>
      <c r="F205" s="32"/>
      <c r="G205" s="112"/>
      <c r="H205" s="32"/>
      <c r="I205" s="40"/>
      <c r="J205" s="46"/>
      <c r="K205" s="46"/>
    </row>
    <row r="206" spans="2:11" ht="20.149999999999999" customHeight="1">
      <c r="B206" s="114"/>
      <c r="C206" s="32"/>
      <c r="D206" s="32"/>
      <c r="E206" s="32"/>
      <c r="F206" s="32"/>
      <c r="G206" s="112"/>
      <c r="H206" s="32"/>
      <c r="I206" s="40"/>
      <c r="J206" s="46"/>
      <c r="K206" s="46"/>
    </row>
    <row r="207" spans="2:11" ht="20.149999999999999" customHeight="1">
      <c r="B207" s="114"/>
      <c r="C207" s="32"/>
      <c r="D207" s="32"/>
      <c r="E207" s="32"/>
      <c r="F207" s="32"/>
      <c r="G207" s="112"/>
      <c r="H207" s="32"/>
      <c r="I207" s="40"/>
      <c r="J207" s="46"/>
      <c r="K207" s="46"/>
    </row>
    <row r="208" spans="2:11" ht="20.149999999999999" customHeight="1">
      <c r="B208" s="114"/>
      <c r="C208" s="32"/>
      <c r="D208" s="32"/>
      <c r="E208" s="32"/>
      <c r="F208" s="32"/>
      <c r="G208" s="112"/>
      <c r="H208" s="32"/>
      <c r="I208" s="40"/>
      <c r="J208" s="46"/>
      <c r="K208" s="46"/>
    </row>
    <row r="209" spans="2:11" ht="20.149999999999999" customHeight="1">
      <c r="B209" s="114"/>
      <c r="C209" s="32"/>
      <c r="D209" s="32"/>
      <c r="E209" s="32"/>
      <c r="F209" s="32"/>
      <c r="G209" s="112"/>
      <c r="H209" s="32"/>
      <c r="I209" s="40"/>
      <c r="J209" s="46"/>
      <c r="K209" s="46"/>
    </row>
    <row r="210" spans="2:11" ht="20.149999999999999" customHeight="1">
      <c r="B210" s="114"/>
      <c r="C210" s="32"/>
      <c r="D210" s="32"/>
      <c r="E210" s="32"/>
      <c r="F210" s="32"/>
      <c r="G210" s="112"/>
      <c r="H210" s="32"/>
      <c r="I210" s="40"/>
      <c r="J210" s="46"/>
      <c r="K210" s="46"/>
    </row>
    <row r="211" spans="2:11" ht="20.149999999999999" customHeight="1">
      <c r="B211" s="114"/>
      <c r="C211" s="32"/>
      <c r="D211" s="32"/>
      <c r="E211" s="32"/>
      <c r="F211" s="32"/>
      <c r="G211" s="112"/>
      <c r="H211" s="32"/>
      <c r="I211" s="40"/>
      <c r="J211" s="46"/>
      <c r="K211" s="46"/>
    </row>
    <row r="212" spans="2:11" ht="20.149999999999999" customHeight="1">
      <c r="B212" s="114"/>
      <c r="C212" s="32"/>
      <c r="D212" s="32"/>
      <c r="E212" s="32"/>
      <c r="F212" s="32"/>
      <c r="G212" s="112"/>
      <c r="H212" s="32"/>
      <c r="I212" s="40"/>
      <c r="J212" s="46"/>
      <c r="K212" s="46"/>
    </row>
    <row r="213" spans="2:11" ht="20.149999999999999" customHeight="1">
      <c r="B213" s="114"/>
      <c r="C213" s="32"/>
      <c r="D213" s="32"/>
      <c r="E213" s="32"/>
      <c r="F213" s="32"/>
      <c r="G213" s="112"/>
      <c r="H213" s="32"/>
      <c r="I213" s="40"/>
      <c r="J213" s="46"/>
      <c r="K213" s="46"/>
    </row>
    <row r="214" spans="2:11" ht="20.149999999999999" customHeight="1">
      <c r="B214" s="114"/>
      <c r="C214" s="32"/>
      <c r="D214" s="32"/>
      <c r="E214" s="32"/>
      <c r="F214" s="32"/>
      <c r="G214" s="112"/>
      <c r="H214" s="32"/>
      <c r="I214" s="40"/>
      <c r="J214" s="46"/>
      <c r="K214" s="46"/>
    </row>
    <row r="215" spans="2:11" ht="20.149999999999999" customHeight="1">
      <c r="B215" s="114"/>
      <c r="C215" s="32"/>
      <c r="D215" s="32"/>
      <c r="E215" s="32"/>
      <c r="F215" s="32"/>
      <c r="G215" s="112"/>
      <c r="H215" s="32"/>
      <c r="I215" s="40"/>
      <c r="J215" s="46"/>
      <c r="K215" s="46"/>
    </row>
    <row r="216" spans="2:11" ht="20.149999999999999" customHeight="1">
      <c r="B216" s="114"/>
      <c r="C216" s="32"/>
      <c r="D216" s="32"/>
      <c r="E216" s="32"/>
      <c r="F216" s="32"/>
      <c r="G216" s="112"/>
      <c r="H216" s="32"/>
      <c r="I216" s="40"/>
      <c r="J216" s="46"/>
      <c r="K216" s="46"/>
    </row>
    <row r="217" spans="2:11" ht="20.149999999999999" customHeight="1">
      <c r="B217" s="114"/>
      <c r="C217" s="32"/>
      <c r="D217" s="32"/>
      <c r="E217" s="32"/>
      <c r="F217" s="32"/>
      <c r="G217" s="112"/>
      <c r="H217" s="32"/>
      <c r="I217" s="40"/>
      <c r="J217" s="46"/>
      <c r="K217" s="46"/>
    </row>
    <row r="218" spans="2:11" ht="20.149999999999999" customHeight="1">
      <c r="B218" s="114"/>
      <c r="C218" s="32"/>
      <c r="D218" s="32"/>
      <c r="E218" s="32"/>
      <c r="F218" s="32"/>
      <c r="G218" s="112"/>
      <c r="H218" s="32"/>
      <c r="I218" s="40"/>
      <c r="J218" s="46"/>
      <c r="K218" s="46"/>
    </row>
    <row r="219" spans="2:11" ht="20.149999999999999" customHeight="1">
      <c r="B219" s="114"/>
      <c r="C219" s="32"/>
      <c r="D219" s="32"/>
      <c r="E219" s="32"/>
      <c r="F219" s="32"/>
      <c r="G219" s="112"/>
      <c r="H219" s="32"/>
      <c r="I219" s="40"/>
      <c r="J219" s="46"/>
      <c r="K219" s="46"/>
    </row>
    <row r="220" spans="2:11" ht="20.149999999999999" customHeight="1">
      <c r="B220" s="114"/>
      <c r="C220" s="32"/>
      <c r="D220" s="32"/>
      <c r="E220" s="32"/>
      <c r="F220" s="32"/>
      <c r="G220" s="112"/>
      <c r="H220" s="32"/>
      <c r="I220" s="40"/>
      <c r="J220" s="46"/>
      <c r="K220" s="46"/>
    </row>
    <row r="221" spans="2:11" ht="20.149999999999999" customHeight="1">
      <c r="B221" s="114"/>
      <c r="C221" s="32"/>
      <c r="D221" s="32"/>
      <c r="E221" s="32"/>
      <c r="F221" s="32"/>
      <c r="G221" s="112"/>
      <c r="H221" s="32"/>
      <c r="I221" s="40"/>
      <c r="J221" s="46"/>
      <c r="K221" s="46"/>
    </row>
    <row r="222" spans="2:11" ht="20.149999999999999" customHeight="1">
      <c r="B222" s="114"/>
      <c r="C222" s="32"/>
      <c r="D222" s="32"/>
      <c r="E222" s="32"/>
      <c r="F222" s="32"/>
      <c r="G222" s="112"/>
      <c r="H222" s="32"/>
      <c r="I222" s="40"/>
      <c r="J222" s="46"/>
      <c r="K222" s="46"/>
    </row>
    <row r="223" spans="2:11" ht="20.149999999999999" customHeight="1">
      <c r="B223" s="114"/>
      <c r="C223" s="32"/>
      <c r="D223" s="32"/>
      <c r="E223" s="32"/>
      <c r="F223" s="32"/>
      <c r="G223" s="112"/>
      <c r="H223" s="32"/>
      <c r="I223" s="40"/>
      <c r="J223" s="46"/>
      <c r="K223" s="46"/>
    </row>
    <row r="224" spans="2:11" ht="20.149999999999999" customHeight="1">
      <c r="B224" s="114"/>
      <c r="C224" s="32"/>
      <c r="D224" s="32"/>
      <c r="E224" s="32"/>
      <c r="F224" s="32"/>
      <c r="G224" s="112"/>
      <c r="H224" s="32"/>
      <c r="I224" s="40"/>
      <c r="J224" s="46"/>
      <c r="K224" s="46"/>
    </row>
    <row r="225" spans="2:11" ht="20.149999999999999" customHeight="1">
      <c r="B225" s="114"/>
      <c r="C225" s="32"/>
      <c r="D225" s="32"/>
      <c r="E225" s="32"/>
      <c r="F225" s="32"/>
      <c r="G225" s="112"/>
      <c r="H225" s="32"/>
      <c r="I225" s="40"/>
      <c r="J225" s="46"/>
      <c r="K225" s="46"/>
    </row>
    <row r="226" spans="2:11" ht="20.149999999999999" customHeight="1">
      <c r="B226" s="114"/>
      <c r="C226" s="32"/>
      <c r="D226" s="32"/>
      <c r="E226" s="32"/>
      <c r="F226" s="32"/>
      <c r="G226" s="112"/>
      <c r="H226" s="32"/>
      <c r="I226" s="40"/>
      <c r="J226" s="46"/>
      <c r="K226" s="46"/>
    </row>
    <row r="227" spans="2:11" ht="20.149999999999999" customHeight="1">
      <c r="B227" s="114"/>
      <c r="C227" s="32"/>
      <c r="D227" s="32"/>
      <c r="E227" s="32"/>
      <c r="F227" s="32"/>
      <c r="G227" s="112"/>
      <c r="H227" s="32"/>
      <c r="I227" s="40"/>
      <c r="J227" s="46"/>
      <c r="K227" s="46"/>
    </row>
    <row r="228" spans="2:11" ht="20.149999999999999" customHeight="1">
      <c r="B228" s="114"/>
      <c r="C228" s="32"/>
      <c r="D228" s="32"/>
      <c r="E228" s="32"/>
      <c r="F228" s="32"/>
      <c r="G228" s="112"/>
      <c r="H228" s="32"/>
      <c r="I228" s="40"/>
      <c r="J228" s="46"/>
      <c r="K228" s="46"/>
    </row>
    <row r="229" spans="2:11" ht="20.149999999999999" customHeight="1">
      <c r="B229" s="114"/>
      <c r="C229" s="32"/>
      <c r="D229" s="32"/>
      <c r="E229" s="32"/>
      <c r="F229" s="32"/>
      <c r="G229" s="112"/>
      <c r="H229" s="32"/>
      <c r="I229" s="40"/>
      <c r="J229" s="46"/>
      <c r="K229" s="46"/>
    </row>
    <row r="230" spans="2:11" ht="20.149999999999999" customHeight="1">
      <c r="B230" s="114"/>
      <c r="C230" s="32"/>
      <c r="D230" s="32"/>
      <c r="E230" s="32"/>
      <c r="F230" s="32"/>
      <c r="G230" s="112"/>
      <c r="H230" s="32"/>
      <c r="I230" s="40"/>
      <c r="J230" s="46"/>
      <c r="K230" s="46"/>
    </row>
    <row r="231" spans="2:11" ht="20.149999999999999" customHeight="1">
      <c r="B231" s="114"/>
      <c r="C231" s="32"/>
      <c r="D231" s="32"/>
      <c r="E231" s="32"/>
      <c r="F231" s="32"/>
      <c r="G231" s="112"/>
      <c r="H231" s="32"/>
      <c r="I231" s="40"/>
      <c r="J231" s="46"/>
      <c r="K231" s="46"/>
    </row>
    <row r="232" spans="2:11" ht="20.149999999999999" customHeight="1">
      <c r="B232" s="114"/>
      <c r="C232" s="32"/>
      <c r="D232" s="32"/>
      <c r="E232" s="32"/>
      <c r="F232" s="32"/>
      <c r="G232" s="112"/>
      <c r="H232" s="32"/>
      <c r="I232" s="40"/>
      <c r="J232" s="46"/>
      <c r="K232" s="46"/>
    </row>
    <row r="233" spans="2:11" ht="20.149999999999999" customHeight="1">
      <c r="B233" s="114"/>
      <c r="C233" s="32"/>
      <c r="D233" s="32"/>
      <c r="E233" s="32"/>
      <c r="F233" s="32"/>
      <c r="G233" s="112"/>
      <c r="H233" s="32"/>
      <c r="I233" s="40"/>
      <c r="J233" s="46"/>
      <c r="K233" s="46"/>
    </row>
    <row r="234" spans="2:11" ht="20.149999999999999" customHeight="1">
      <c r="B234" s="114"/>
      <c r="C234" s="32"/>
      <c r="D234" s="32"/>
      <c r="E234" s="32"/>
      <c r="F234" s="32"/>
      <c r="G234" s="112"/>
      <c r="H234" s="32"/>
      <c r="I234" s="40"/>
      <c r="J234" s="46"/>
      <c r="K234" s="46"/>
    </row>
    <row r="235" spans="2:11" ht="20.149999999999999" customHeight="1">
      <c r="B235" s="114"/>
      <c r="C235" s="32"/>
      <c r="D235" s="32"/>
      <c r="E235" s="32"/>
      <c r="F235" s="32"/>
      <c r="G235" s="112"/>
      <c r="H235" s="32"/>
      <c r="I235" s="40"/>
      <c r="J235" s="46"/>
      <c r="K235" s="46"/>
    </row>
    <row r="236" spans="2:11" ht="20.149999999999999" customHeight="1">
      <c r="B236" s="114"/>
      <c r="C236" s="32"/>
      <c r="D236" s="32"/>
      <c r="E236" s="32"/>
      <c r="F236" s="32"/>
      <c r="G236" s="112"/>
      <c r="H236" s="32"/>
      <c r="I236" s="40"/>
      <c r="J236" s="46"/>
      <c r="K236" s="46"/>
    </row>
    <row r="237" spans="2:11" ht="20.149999999999999" customHeight="1">
      <c r="B237" s="114"/>
      <c r="C237" s="32"/>
      <c r="D237" s="32"/>
      <c r="E237" s="32"/>
      <c r="F237" s="32"/>
      <c r="G237" s="112"/>
      <c r="H237" s="32"/>
      <c r="I237" s="40"/>
      <c r="J237" s="46"/>
      <c r="K237" s="46"/>
    </row>
    <row r="238" spans="2:11" ht="20.149999999999999" customHeight="1">
      <c r="B238" s="114"/>
      <c r="C238" s="32"/>
      <c r="D238" s="32"/>
      <c r="E238" s="32"/>
      <c r="F238" s="32"/>
      <c r="G238" s="112"/>
      <c r="H238" s="32"/>
      <c r="I238" s="40"/>
      <c r="J238" s="46"/>
      <c r="K238" s="46"/>
    </row>
    <row r="239" spans="2:11" ht="20.149999999999999" customHeight="1">
      <c r="B239" s="114"/>
      <c r="C239" s="32"/>
      <c r="D239" s="32"/>
      <c r="E239" s="32"/>
      <c r="F239" s="32"/>
      <c r="G239" s="112"/>
      <c r="H239" s="32"/>
      <c r="I239" s="40"/>
      <c r="J239" s="46"/>
      <c r="K239" s="46"/>
    </row>
    <row r="240" spans="2:11" ht="20.149999999999999" customHeight="1">
      <c r="B240" s="114"/>
      <c r="C240" s="32"/>
      <c r="D240" s="32"/>
      <c r="E240" s="32"/>
      <c r="F240" s="32"/>
      <c r="G240" s="112"/>
      <c r="H240" s="32"/>
      <c r="I240" s="40"/>
      <c r="J240" s="46"/>
      <c r="K240" s="46"/>
    </row>
    <row r="241" spans="2:11" ht="20.149999999999999" customHeight="1">
      <c r="B241" s="114"/>
      <c r="C241" s="32"/>
      <c r="D241" s="32"/>
      <c r="E241" s="32"/>
      <c r="F241" s="32"/>
      <c r="G241" s="112"/>
      <c r="H241" s="32"/>
      <c r="I241" s="40"/>
      <c r="J241" s="46"/>
      <c r="K241" s="46"/>
    </row>
    <row r="242" spans="2:11" ht="20.149999999999999" customHeight="1">
      <c r="B242" s="114"/>
      <c r="C242" s="32"/>
      <c r="D242" s="32"/>
      <c r="E242" s="32"/>
      <c r="F242" s="32"/>
      <c r="G242" s="112"/>
      <c r="H242" s="32"/>
      <c r="I242" s="40"/>
      <c r="J242" s="46"/>
      <c r="K242" s="46"/>
    </row>
    <row r="243" spans="2:11" ht="20.149999999999999" customHeight="1">
      <c r="B243" s="114"/>
      <c r="C243" s="32"/>
      <c r="D243" s="32"/>
      <c r="E243" s="32"/>
      <c r="F243" s="32"/>
      <c r="G243" s="112"/>
      <c r="H243" s="32"/>
      <c r="I243" s="40"/>
      <c r="J243" s="46"/>
      <c r="K243" s="46"/>
    </row>
    <row r="244" spans="2:11" ht="20.149999999999999" customHeight="1">
      <c r="B244" s="114"/>
      <c r="C244" s="32"/>
      <c r="D244" s="32"/>
      <c r="E244" s="32"/>
      <c r="F244" s="32"/>
      <c r="G244" s="112"/>
      <c r="H244" s="32"/>
      <c r="I244" s="40"/>
      <c r="J244" s="46"/>
      <c r="K244" s="46"/>
    </row>
    <row r="245" spans="2:11" ht="20.149999999999999" customHeight="1">
      <c r="B245" s="114"/>
      <c r="C245" s="32"/>
      <c r="D245" s="32"/>
      <c r="E245" s="32"/>
      <c r="F245" s="32"/>
      <c r="G245" s="112"/>
      <c r="H245" s="32"/>
      <c r="I245" s="40"/>
      <c r="J245" s="46"/>
      <c r="K245" s="46"/>
    </row>
    <row r="246" spans="2:11" ht="20.149999999999999" customHeight="1">
      <c r="B246" s="114"/>
      <c r="C246" s="32"/>
      <c r="D246" s="32"/>
      <c r="E246" s="32"/>
      <c r="F246" s="32"/>
      <c r="G246" s="112"/>
      <c r="H246" s="32"/>
      <c r="I246" s="40"/>
      <c r="J246" s="46"/>
      <c r="K246" s="46"/>
    </row>
    <row r="247" spans="2:11" ht="20.149999999999999" customHeight="1">
      <c r="B247" s="114"/>
      <c r="C247" s="32"/>
      <c r="D247" s="32"/>
      <c r="E247" s="32"/>
      <c r="F247" s="32"/>
      <c r="G247" s="112"/>
      <c r="H247" s="32"/>
      <c r="I247" s="40"/>
      <c r="J247" s="46"/>
      <c r="K247" s="46"/>
    </row>
    <row r="248" spans="2:11" ht="20.149999999999999" customHeight="1">
      <c r="B248" s="114"/>
      <c r="C248" s="32"/>
      <c r="D248" s="32"/>
      <c r="E248" s="32"/>
      <c r="F248" s="32"/>
      <c r="G248" s="112"/>
      <c r="H248" s="32"/>
      <c r="I248" s="40"/>
      <c r="J248" s="46"/>
      <c r="K248" s="46"/>
    </row>
    <row r="249" spans="2:11" ht="20.149999999999999" customHeight="1">
      <c r="B249" s="114"/>
      <c r="C249" s="32"/>
      <c r="D249" s="32"/>
      <c r="E249" s="32"/>
      <c r="F249" s="32"/>
      <c r="G249" s="112"/>
      <c r="H249" s="32"/>
      <c r="I249" s="40"/>
      <c r="J249" s="46"/>
      <c r="K249" s="46"/>
    </row>
    <row r="250" spans="2:11" ht="20.149999999999999" customHeight="1">
      <c r="B250" s="114"/>
      <c r="C250" s="32"/>
      <c r="D250" s="32"/>
      <c r="E250" s="32"/>
      <c r="F250" s="32"/>
      <c r="G250" s="112"/>
      <c r="H250" s="32"/>
      <c r="I250" s="40"/>
      <c r="J250" s="46"/>
      <c r="K250" s="46"/>
    </row>
    <row r="251" spans="2:11" ht="20.149999999999999" customHeight="1">
      <c r="B251" s="114"/>
      <c r="C251" s="32"/>
      <c r="D251" s="32"/>
      <c r="E251" s="32"/>
      <c r="F251" s="32"/>
      <c r="G251" s="112"/>
      <c r="H251" s="32"/>
      <c r="I251" s="40"/>
      <c r="J251" s="46"/>
      <c r="K251" s="46"/>
    </row>
    <row r="252" spans="2:11" ht="20.149999999999999" customHeight="1">
      <c r="B252" s="114"/>
      <c r="C252" s="32"/>
      <c r="D252" s="32"/>
      <c r="E252" s="32"/>
      <c r="F252" s="32"/>
      <c r="G252" s="112"/>
      <c r="H252" s="32"/>
      <c r="I252" s="40"/>
      <c r="J252" s="46"/>
      <c r="K252" s="46"/>
    </row>
    <row r="253" spans="2:11" ht="20.149999999999999" customHeight="1">
      <c r="B253" s="114"/>
      <c r="C253" s="32"/>
      <c r="D253" s="32"/>
      <c r="E253" s="32"/>
      <c r="F253" s="32"/>
      <c r="G253" s="112"/>
      <c r="H253" s="32"/>
      <c r="I253" s="40"/>
      <c r="J253" s="46"/>
      <c r="K253" s="46"/>
    </row>
    <row r="254" spans="2:11" ht="20.149999999999999" customHeight="1">
      <c r="B254" s="114"/>
      <c r="C254" s="32"/>
      <c r="D254" s="32"/>
      <c r="E254" s="32"/>
      <c r="F254" s="32"/>
      <c r="G254" s="112"/>
      <c r="H254" s="32"/>
      <c r="I254" s="40"/>
      <c r="J254" s="46"/>
      <c r="K254" s="46"/>
    </row>
    <row r="255" spans="2:11" ht="20.149999999999999" customHeight="1">
      <c r="B255" s="114"/>
      <c r="C255" s="32"/>
      <c r="D255" s="32"/>
      <c r="E255" s="32"/>
      <c r="F255" s="32"/>
      <c r="G255" s="112"/>
      <c r="H255" s="32"/>
      <c r="I255" s="40"/>
      <c r="J255" s="46"/>
      <c r="K255" s="46"/>
    </row>
    <row r="256" spans="2:11" ht="20.149999999999999" customHeight="1">
      <c r="B256" s="114"/>
      <c r="C256" s="32"/>
      <c r="D256" s="32"/>
      <c r="E256" s="32"/>
      <c r="F256" s="32"/>
      <c r="G256" s="112"/>
      <c r="H256" s="32"/>
      <c r="I256" s="40"/>
      <c r="J256" s="46"/>
      <c r="K256" s="46"/>
    </row>
    <row r="257" spans="2:11" ht="20.149999999999999" customHeight="1">
      <c r="B257" s="114"/>
      <c r="C257" s="32"/>
      <c r="D257" s="32"/>
      <c r="E257" s="32"/>
      <c r="F257" s="32"/>
      <c r="G257" s="112"/>
      <c r="H257" s="32"/>
      <c r="I257" s="40"/>
      <c r="J257" s="46"/>
      <c r="K257" s="46"/>
    </row>
    <row r="258" spans="2:11" ht="20.149999999999999" customHeight="1">
      <c r="B258" s="114"/>
      <c r="C258" s="32"/>
      <c r="D258" s="32"/>
      <c r="E258" s="32"/>
      <c r="F258" s="32"/>
      <c r="G258" s="112"/>
      <c r="H258" s="32"/>
      <c r="I258" s="40"/>
      <c r="J258" s="46"/>
      <c r="K258" s="46"/>
    </row>
    <row r="259" spans="2:11" ht="20.149999999999999" customHeight="1">
      <c r="B259" s="114"/>
      <c r="C259" s="32"/>
      <c r="D259" s="32"/>
      <c r="E259" s="32"/>
      <c r="F259" s="32"/>
      <c r="G259" s="112"/>
      <c r="H259" s="32"/>
      <c r="I259" s="40"/>
      <c r="J259" s="46"/>
      <c r="K259" s="46"/>
    </row>
    <row r="260" spans="2:11" ht="20.149999999999999" customHeight="1">
      <c r="B260" s="114"/>
      <c r="C260" s="32"/>
      <c r="D260" s="32"/>
      <c r="E260" s="32"/>
      <c r="F260" s="32"/>
      <c r="G260" s="112"/>
      <c r="H260" s="32"/>
      <c r="I260" s="40"/>
      <c r="J260" s="46"/>
      <c r="K260" s="46"/>
    </row>
    <row r="261" spans="2:11" ht="20.149999999999999" customHeight="1">
      <c r="B261" s="114"/>
      <c r="C261" s="32"/>
      <c r="D261" s="32"/>
      <c r="E261" s="32"/>
      <c r="F261" s="32"/>
      <c r="G261" s="112"/>
      <c r="H261" s="32"/>
      <c r="I261" s="40"/>
      <c r="J261" s="46"/>
      <c r="K261" s="46"/>
    </row>
    <row r="262" spans="2:11" ht="20.149999999999999" customHeight="1">
      <c r="B262" s="114"/>
      <c r="C262" s="32"/>
      <c r="D262" s="32"/>
      <c r="E262" s="32"/>
      <c r="F262" s="32"/>
      <c r="G262" s="112"/>
      <c r="H262" s="32"/>
      <c r="I262" s="40"/>
      <c r="J262" s="46"/>
      <c r="K262" s="46"/>
    </row>
    <row r="263" spans="2:11" ht="20.149999999999999" customHeight="1">
      <c r="B263" s="114"/>
      <c r="C263" s="32"/>
      <c r="D263" s="32"/>
      <c r="E263" s="32"/>
      <c r="F263" s="32"/>
      <c r="G263" s="112"/>
      <c r="H263" s="32"/>
      <c r="I263" s="40"/>
      <c r="J263" s="46"/>
      <c r="K263" s="46"/>
    </row>
    <row r="264" spans="2:11" ht="20.149999999999999" customHeight="1">
      <c r="B264" s="114"/>
      <c r="C264" s="32"/>
      <c r="D264" s="32"/>
      <c r="E264" s="32"/>
      <c r="F264" s="32"/>
      <c r="G264" s="112"/>
      <c r="H264" s="32"/>
      <c r="I264" s="40"/>
      <c r="J264" s="46"/>
      <c r="K264" s="46"/>
    </row>
    <row r="265" spans="2:11" ht="20.149999999999999" customHeight="1">
      <c r="B265" s="114"/>
      <c r="C265" s="32"/>
      <c r="D265" s="32"/>
      <c r="E265" s="32"/>
      <c r="F265" s="32"/>
      <c r="G265" s="112"/>
      <c r="H265" s="32"/>
      <c r="I265" s="40"/>
      <c r="J265" s="46"/>
      <c r="K265" s="46"/>
    </row>
    <row r="266" spans="2:11" ht="20.149999999999999" customHeight="1">
      <c r="B266" s="114"/>
      <c r="C266" s="32"/>
      <c r="D266" s="32"/>
      <c r="E266" s="32"/>
      <c r="F266" s="32"/>
      <c r="G266" s="112"/>
      <c r="H266" s="32"/>
      <c r="I266" s="40"/>
      <c r="J266" s="46"/>
      <c r="K266" s="46"/>
    </row>
    <row r="267" spans="2:11" ht="20.149999999999999" customHeight="1">
      <c r="B267" s="114"/>
      <c r="C267" s="32"/>
      <c r="D267" s="32"/>
      <c r="E267" s="32"/>
      <c r="F267" s="32"/>
      <c r="G267" s="112"/>
      <c r="H267" s="32"/>
      <c r="I267" s="40"/>
      <c r="J267" s="46"/>
      <c r="K267" s="46"/>
    </row>
    <row r="268" spans="2:11" ht="20.149999999999999" customHeight="1">
      <c r="B268" s="114"/>
      <c r="C268" s="32"/>
      <c r="D268" s="32"/>
      <c r="E268" s="32"/>
      <c r="F268" s="32"/>
      <c r="G268" s="112"/>
      <c r="H268" s="32"/>
      <c r="I268" s="40"/>
      <c r="J268" s="46"/>
      <c r="K268" s="46"/>
    </row>
    <row r="269" spans="2:11" ht="20.149999999999999" customHeight="1">
      <c r="B269" s="114"/>
      <c r="C269" s="32"/>
      <c r="D269" s="32"/>
      <c r="E269" s="32"/>
      <c r="F269" s="32"/>
      <c r="G269" s="112"/>
      <c r="H269" s="32"/>
      <c r="I269" s="40"/>
      <c r="J269" s="46"/>
      <c r="K269" s="46"/>
    </row>
    <row r="270" spans="2:11" ht="20.149999999999999" customHeight="1">
      <c r="B270" s="114"/>
      <c r="C270" s="32"/>
      <c r="D270" s="32"/>
      <c r="E270" s="32"/>
      <c r="F270" s="32"/>
      <c r="G270" s="112"/>
      <c r="H270" s="32"/>
      <c r="I270" s="40"/>
      <c r="J270" s="46"/>
      <c r="K270" s="46"/>
    </row>
    <row r="271" spans="2:11" ht="20.149999999999999" customHeight="1">
      <c r="B271" s="114"/>
      <c r="C271" s="32"/>
      <c r="D271" s="32"/>
      <c r="E271" s="32"/>
      <c r="F271" s="32"/>
      <c r="G271" s="112"/>
      <c r="H271" s="32"/>
      <c r="I271" s="40"/>
      <c r="J271" s="46"/>
      <c r="K271" s="46"/>
    </row>
    <row r="272" spans="2:11" ht="20.149999999999999" customHeight="1">
      <c r="B272" s="114"/>
      <c r="C272" s="32"/>
      <c r="D272" s="32"/>
      <c r="E272" s="32"/>
      <c r="F272" s="32"/>
      <c r="G272" s="112"/>
      <c r="H272" s="32"/>
      <c r="I272" s="40"/>
      <c r="J272" s="46"/>
      <c r="K272" s="46"/>
    </row>
    <row r="273" spans="2:11" ht="20.149999999999999" customHeight="1">
      <c r="B273" s="114"/>
      <c r="C273" s="32"/>
      <c r="D273" s="32"/>
      <c r="E273" s="32"/>
      <c r="F273" s="32"/>
      <c r="G273" s="112"/>
      <c r="H273" s="32"/>
      <c r="I273" s="40"/>
      <c r="J273" s="46"/>
      <c r="K273" s="46"/>
    </row>
    <row r="274" spans="2:11" ht="20.149999999999999" customHeight="1">
      <c r="B274" s="114"/>
      <c r="C274" s="32"/>
      <c r="D274" s="32"/>
      <c r="E274" s="32"/>
      <c r="F274" s="32"/>
      <c r="G274" s="112"/>
      <c r="H274" s="32"/>
      <c r="I274" s="40"/>
      <c r="J274" s="46"/>
      <c r="K274" s="46"/>
    </row>
    <row r="275" spans="2:11" ht="20.149999999999999" customHeight="1">
      <c r="B275" s="114"/>
      <c r="C275" s="32"/>
      <c r="D275" s="32"/>
      <c r="E275" s="32"/>
      <c r="F275" s="32"/>
      <c r="G275" s="112"/>
      <c r="H275" s="32"/>
      <c r="I275" s="40"/>
      <c r="J275" s="46"/>
      <c r="K275" s="46"/>
    </row>
    <row r="276" spans="2:11" ht="20.149999999999999" customHeight="1">
      <c r="B276" s="114"/>
      <c r="C276" s="32"/>
      <c r="D276" s="32"/>
      <c r="E276" s="32"/>
      <c r="F276" s="32"/>
      <c r="G276" s="112"/>
      <c r="H276" s="32"/>
      <c r="I276" s="40"/>
      <c r="J276" s="46"/>
      <c r="K276" s="46"/>
    </row>
    <row r="277" spans="2:11" ht="20.149999999999999" customHeight="1">
      <c r="B277" s="114"/>
      <c r="C277" s="32"/>
      <c r="D277" s="32"/>
      <c r="E277" s="32"/>
      <c r="F277" s="32"/>
      <c r="G277" s="112"/>
      <c r="H277" s="32"/>
      <c r="I277" s="40"/>
      <c r="J277" s="46"/>
      <c r="K277" s="46"/>
    </row>
    <row r="278" spans="2:11" ht="20.149999999999999" customHeight="1">
      <c r="B278" s="114"/>
      <c r="C278" s="32"/>
      <c r="D278" s="32"/>
      <c r="E278" s="32"/>
      <c r="F278" s="32"/>
      <c r="G278" s="112"/>
      <c r="H278" s="32"/>
      <c r="I278" s="40"/>
      <c r="J278" s="46"/>
      <c r="K278" s="46"/>
    </row>
    <row r="279" spans="2:11" ht="20.149999999999999" customHeight="1">
      <c r="B279" s="114"/>
      <c r="C279" s="32"/>
      <c r="D279" s="32"/>
      <c r="E279" s="32"/>
      <c r="F279" s="32"/>
      <c r="G279" s="112"/>
      <c r="H279" s="32"/>
      <c r="I279" s="40"/>
      <c r="J279" s="46"/>
      <c r="K279" s="46"/>
    </row>
    <row r="280" spans="2:11" ht="20.149999999999999" customHeight="1">
      <c r="B280" s="114"/>
      <c r="C280" s="32"/>
      <c r="D280" s="32"/>
      <c r="E280" s="32"/>
      <c r="F280" s="32"/>
      <c r="G280" s="112"/>
      <c r="H280" s="32"/>
      <c r="I280" s="40"/>
      <c r="J280" s="46"/>
      <c r="K280" s="46"/>
    </row>
    <row r="281" spans="2:11" ht="20.149999999999999" customHeight="1">
      <c r="B281" s="114"/>
      <c r="C281" s="32"/>
      <c r="D281" s="32"/>
      <c r="E281" s="32"/>
      <c r="F281" s="32"/>
      <c r="G281" s="112"/>
      <c r="H281" s="32"/>
      <c r="I281" s="40"/>
      <c r="J281" s="46"/>
      <c r="K281" s="46"/>
    </row>
    <row r="282" spans="2:11" ht="20.149999999999999" customHeight="1">
      <c r="B282" s="114"/>
      <c r="C282" s="32"/>
      <c r="D282" s="32"/>
      <c r="E282" s="32"/>
      <c r="F282" s="32"/>
      <c r="G282" s="112"/>
      <c r="H282" s="32"/>
      <c r="I282" s="40"/>
      <c r="J282" s="46"/>
      <c r="K282" s="46"/>
    </row>
    <row r="283" spans="2:11" ht="20.149999999999999" customHeight="1">
      <c r="B283" s="114"/>
      <c r="C283" s="32"/>
      <c r="D283" s="32"/>
      <c r="E283" s="32"/>
      <c r="F283" s="32"/>
      <c r="G283" s="112"/>
      <c r="H283" s="32"/>
      <c r="I283" s="40"/>
      <c r="J283" s="46"/>
      <c r="K283" s="46"/>
    </row>
    <row r="284" spans="2:11" ht="20.149999999999999" customHeight="1">
      <c r="B284" s="114"/>
      <c r="C284" s="32"/>
      <c r="D284" s="32"/>
      <c r="E284" s="32"/>
      <c r="F284" s="32"/>
      <c r="G284" s="112"/>
      <c r="H284" s="32"/>
      <c r="I284" s="40"/>
      <c r="J284" s="46"/>
      <c r="K284" s="46"/>
    </row>
    <row r="285" spans="2:11" ht="20.149999999999999" customHeight="1">
      <c r="B285" s="114"/>
      <c r="C285" s="32"/>
      <c r="D285" s="32"/>
      <c r="E285" s="32"/>
      <c r="F285" s="32"/>
      <c r="G285" s="112"/>
      <c r="H285" s="32"/>
      <c r="I285" s="40"/>
      <c r="J285" s="46"/>
      <c r="K285" s="46"/>
    </row>
    <row r="286" spans="2:11" ht="20.149999999999999" customHeight="1">
      <c r="B286" s="114"/>
      <c r="C286" s="32"/>
      <c r="D286" s="32"/>
      <c r="E286" s="32"/>
      <c r="F286" s="32"/>
      <c r="G286" s="112"/>
      <c r="H286" s="32"/>
      <c r="I286" s="40"/>
      <c r="J286" s="46"/>
      <c r="K286" s="46"/>
    </row>
    <row r="287" spans="2:11" ht="20.149999999999999" customHeight="1">
      <c r="B287" s="114"/>
      <c r="C287" s="32"/>
      <c r="D287" s="32"/>
      <c r="E287" s="32"/>
      <c r="F287" s="32"/>
      <c r="G287" s="112"/>
      <c r="H287" s="32"/>
      <c r="I287" s="40"/>
      <c r="J287" s="46"/>
      <c r="K287" s="46"/>
    </row>
    <row r="288" spans="2:11" ht="20.149999999999999" customHeight="1">
      <c r="B288" s="114"/>
      <c r="C288" s="32"/>
      <c r="D288" s="32"/>
      <c r="E288" s="32"/>
      <c r="F288" s="32"/>
      <c r="G288" s="112"/>
      <c r="H288" s="32"/>
      <c r="I288" s="40"/>
      <c r="J288" s="46"/>
      <c r="K288" s="46"/>
    </row>
    <row r="289" spans="2:11" ht="20.149999999999999" customHeight="1">
      <c r="B289" s="114"/>
      <c r="C289" s="32"/>
      <c r="D289" s="32"/>
      <c r="E289" s="32"/>
      <c r="F289" s="32"/>
      <c r="G289" s="112"/>
      <c r="H289" s="32"/>
      <c r="I289" s="40"/>
      <c r="J289" s="46"/>
      <c r="K289" s="46"/>
    </row>
    <row r="290" spans="2:11" ht="20.149999999999999" customHeight="1">
      <c r="B290" s="114"/>
      <c r="C290" s="32"/>
      <c r="D290" s="32"/>
      <c r="E290" s="32"/>
      <c r="F290" s="32"/>
      <c r="G290" s="112"/>
      <c r="H290" s="32"/>
      <c r="I290" s="40"/>
      <c r="J290" s="46"/>
      <c r="K290" s="46"/>
    </row>
    <row r="291" spans="2:11" ht="20.149999999999999" customHeight="1">
      <c r="B291" s="114"/>
      <c r="C291" s="32"/>
      <c r="D291" s="32"/>
      <c r="E291" s="32"/>
      <c r="F291" s="32"/>
      <c r="G291" s="112"/>
      <c r="H291" s="32"/>
      <c r="I291" s="40"/>
      <c r="J291" s="46"/>
      <c r="K291" s="46"/>
    </row>
    <row r="292" spans="2:11" ht="20.149999999999999" customHeight="1">
      <c r="B292" s="114"/>
      <c r="C292" s="32"/>
      <c r="D292" s="32"/>
      <c r="E292" s="32"/>
      <c r="F292" s="32"/>
      <c r="G292" s="112"/>
      <c r="H292" s="32"/>
      <c r="I292" s="40"/>
      <c r="J292" s="46"/>
      <c r="K292" s="46"/>
    </row>
    <row r="293" spans="2:11" ht="20.149999999999999" customHeight="1">
      <c r="B293" s="114"/>
      <c r="C293" s="32"/>
      <c r="D293" s="32"/>
      <c r="E293" s="32"/>
      <c r="F293" s="32"/>
      <c r="G293" s="112"/>
      <c r="H293" s="32"/>
      <c r="I293" s="40"/>
      <c r="J293" s="46"/>
      <c r="K293" s="46"/>
    </row>
    <row r="294" spans="2:11" ht="20.149999999999999" customHeight="1">
      <c r="B294" s="114"/>
      <c r="C294" s="32"/>
      <c r="D294" s="32"/>
      <c r="E294" s="32"/>
      <c r="F294" s="32"/>
      <c r="G294" s="112"/>
      <c r="H294" s="32"/>
      <c r="I294" s="40"/>
      <c r="J294" s="46"/>
      <c r="K294" s="46"/>
    </row>
    <row r="295" spans="2:11" ht="20.149999999999999" customHeight="1">
      <c r="B295" s="114"/>
      <c r="C295" s="32"/>
      <c r="D295" s="32"/>
      <c r="E295" s="32"/>
      <c r="F295" s="32"/>
      <c r="G295" s="112"/>
      <c r="H295" s="32"/>
      <c r="I295" s="40"/>
      <c r="J295" s="46"/>
      <c r="K295" s="46"/>
    </row>
    <row r="296" spans="2:11" ht="20.149999999999999" customHeight="1">
      <c r="B296" s="114"/>
      <c r="C296" s="32"/>
      <c r="D296" s="32"/>
      <c r="E296" s="32"/>
      <c r="F296" s="32"/>
      <c r="G296" s="112"/>
      <c r="H296" s="32"/>
      <c r="I296" s="40"/>
      <c r="J296" s="46"/>
      <c r="K296" s="46"/>
    </row>
    <row r="297" spans="2:11" ht="20.149999999999999" customHeight="1">
      <c r="B297" s="114"/>
      <c r="C297" s="32"/>
      <c r="D297" s="32"/>
      <c r="E297" s="32"/>
      <c r="F297" s="32"/>
      <c r="G297" s="112"/>
      <c r="H297" s="32"/>
      <c r="I297" s="40"/>
      <c r="J297" s="46"/>
      <c r="K297" s="46"/>
    </row>
    <row r="298" spans="2:11" ht="20.149999999999999" customHeight="1">
      <c r="B298" s="114"/>
      <c r="C298" s="32"/>
      <c r="D298" s="32"/>
      <c r="E298" s="32"/>
      <c r="F298" s="32"/>
      <c r="G298" s="112"/>
      <c r="H298" s="32"/>
      <c r="I298" s="40"/>
      <c r="J298" s="46"/>
      <c r="K298" s="46"/>
    </row>
    <row r="299" spans="2:11" ht="20.149999999999999" customHeight="1">
      <c r="B299" s="114"/>
      <c r="C299" s="32"/>
      <c r="D299" s="32"/>
      <c r="E299" s="32"/>
      <c r="F299" s="32"/>
      <c r="G299" s="112"/>
      <c r="H299" s="32"/>
      <c r="I299" s="40"/>
      <c r="J299" s="46"/>
      <c r="K299" s="46"/>
    </row>
    <row r="300" spans="2:11" ht="20.149999999999999" customHeight="1">
      <c r="B300" s="114"/>
      <c r="C300" s="32"/>
      <c r="D300" s="32"/>
      <c r="E300" s="32"/>
      <c r="F300" s="32"/>
      <c r="G300" s="112"/>
      <c r="H300" s="32"/>
      <c r="I300" s="40"/>
      <c r="J300" s="46"/>
      <c r="K300" s="46"/>
    </row>
    <row r="301" spans="2:11" ht="20.149999999999999" customHeight="1">
      <c r="B301" s="114"/>
      <c r="C301" s="32"/>
      <c r="D301" s="32"/>
      <c r="E301" s="32"/>
      <c r="F301" s="32"/>
      <c r="G301" s="112"/>
      <c r="H301" s="32"/>
      <c r="I301" s="40"/>
      <c r="J301" s="46"/>
      <c r="K301" s="46"/>
    </row>
    <row r="302" spans="2:11" ht="20.149999999999999" customHeight="1">
      <c r="B302" s="114"/>
      <c r="C302" s="32"/>
      <c r="D302" s="32"/>
      <c r="E302" s="32"/>
      <c r="F302" s="32"/>
      <c r="G302" s="112"/>
      <c r="H302" s="32"/>
      <c r="I302" s="40"/>
      <c r="J302" s="46"/>
      <c r="K302" s="46"/>
    </row>
    <row r="303" spans="2:11" ht="20.149999999999999" customHeight="1">
      <c r="B303" s="114"/>
      <c r="C303" s="32"/>
      <c r="D303" s="32"/>
      <c r="E303" s="32"/>
      <c r="F303" s="32"/>
      <c r="G303" s="112"/>
      <c r="H303" s="32"/>
      <c r="I303" s="40"/>
      <c r="J303" s="46"/>
      <c r="K303" s="46"/>
    </row>
    <row r="304" spans="2:11" ht="20.149999999999999" customHeight="1">
      <c r="B304" s="114"/>
      <c r="C304" s="32"/>
      <c r="D304" s="32"/>
      <c r="E304" s="32"/>
      <c r="F304" s="32"/>
      <c r="G304" s="112"/>
      <c r="H304" s="32"/>
      <c r="I304" s="40"/>
      <c r="J304" s="46"/>
      <c r="K304" s="46"/>
    </row>
    <row r="305" spans="2:11" ht="20.149999999999999" customHeight="1">
      <c r="B305" s="114"/>
      <c r="C305" s="32"/>
      <c r="D305" s="32"/>
      <c r="E305" s="32"/>
      <c r="F305" s="32"/>
      <c r="G305" s="112"/>
      <c r="H305" s="32"/>
      <c r="I305" s="40"/>
      <c r="J305" s="46"/>
      <c r="K305" s="46"/>
    </row>
    <row r="306" spans="2:11" ht="20.149999999999999" customHeight="1">
      <c r="B306" s="114"/>
      <c r="C306" s="32"/>
      <c r="D306" s="32"/>
      <c r="E306" s="32"/>
      <c r="F306" s="32"/>
      <c r="G306" s="112"/>
      <c r="H306" s="32"/>
      <c r="I306" s="40"/>
      <c r="J306" s="46"/>
      <c r="K306" s="46"/>
    </row>
    <row r="307" spans="2:11" ht="20.149999999999999" customHeight="1">
      <c r="B307" s="114"/>
      <c r="C307" s="32"/>
      <c r="D307" s="32"/>
      <c r="E307" s="32"/>
      <c r="F307" s="32"/>
      <c r="G307" s="112"/>
      <c r="H307" s="32"/>
      <c r="I307" s="40"/>
      <c r="J307" s="46"/>
      <c r="K307" s="46"/>
    </row>
    <row r="308" spans="2:11" ht="20.149999999999999" customHeight="1">
      <c r="B308" s="114"/>
      <c r="C308" s="32"/>
      <c r="D308" s="32"/>
      <c r="E308" s="32"/>
      <c r="F308" s="32"/>
      <c r="G308" s="112"/>
      <c r="H308" s="32"/>
      <c r="I308" s="40"/>
      <c r="J308" s="46"/>
      <c r="K308" s="46"/>
    </row>
    <row r="309" spans="2:11" ht="20.149999999999999" customHeight="1">
      <c r="B309" s="114"/>
      <c r="C309" s="32"/>
      <c r="D309" s="32"/>
      <c r="E309" s="32"/>
      <c r="F309" s="32"/>
      <c r="G309" s="112"/>
      <c r="H309" s="32"/>
      <c r="I309" s="40"/>
      <c r="J309" s="46"/>
      <c r="K309" s="46"/>
    </row>
    <row r="310" spans="2:11" ht="20.149999999999999" customHeight="1">
      <c r="B310" s="114"/>
      <c r="C310" s="32"/>
      <c r="D310" s="32"/>
      <c r="E310" s="32"/>
      <c r="F310" s="32"/>
      <c r="G310" s="112"/>
      <c r="H310" s="32"/>
      <c r="I310" s="40"/>
      <c r="J310" s="46"/>
      <c r="K310" s="46"/>
    </row>
    <row r="311" spans="2:11" ht="20.149999999999999" customHeight="1">
      <c r="B311" s="114"/>
      <c r="C311" s="32"/>
      <c r="D311" s="32"/>
      <c r="E311" s="32"/>
      <c r="F311" s="32"/>
      <c r="G311" s="112"/>
      <c r="H311" s="32"/>
      <c r="I311" s="40"/>
      <c r="J311" s="46"/>
      <c r="K311" s="46"/>
    </row>
    <row r="312" spans="2:11" ht="20.149999999999999" customHeight="1">
      <c r="B312" s="114"/>
      <c r="C312" s="32"/>
      <c r="D312" s="32"/>
      <c r="E312" s="32"/>
      <c r="F312" s="32"/>
      <c r="G312" s="112"/>
      <c r="H312" s="32"/>
      <c r="I312" s="40"/>
      <c r="J312" s="46"/>
      <c r="K312" s="46"/>
    </row>
    <row r="313" spans="2:11" ht="20.149999999999999" customHeight="1">
      <c r="B313" s="114"/>
      <c r="C313" s="32"/>
      <c r="D313" s="32"/>
      <c r="E313" s="32"/>
      <c r="F313" s="32"/>
      <c r="G313" s="112"/>
      <c r="H313" s="32"/>
      <c r="I313" s="40"/>
      <c r="J313" s="46"/>
      <c r="K313" s="46"/>
    </row>
    <row r="314" spans="2:11" ht="20.149999999999999" customHeight="1">
      <c r="B314" s="114"/>
      <c r="C314" s="32"/>
      <c r="D314" s="32"/>
      <c r="E314" s="32"/>
      <c r="F314" s="32"/>
      <c r="G314" s="112"/>
      <c r="H314" s="32"/>
      <c r="I314" s="40"/>
      <c r="J314" s="46"/>
      <c r="K314" s="46"/>
    </row>
    <row r="315" spans="2:11" ht="20.149999999999999" customHeight="1">
      <c r="B315" s="114"/>
      <c r="C315" s="32"/>
      <c r="D315" s="32"/>
      <c r="E315" s="32"/>
      <c r="F315" s="32"/>
      <c r="G315" s="112"/>
      <c r="H315" s="32"/>
      <c r="I315" s="40"/>
      <c r="J315" s="46"/>
      <c r="K315" s="46"/>
    </row>
    <row r="316" spans="2:11" ht="20.149999999999999" customHeight="1">
      <c r="B316" s="114"/>
      <c r="C316" s="32"/>
      <c r="D316" s="32"/>
      <c r="E316" s="32"/>
      <c r="F316" s="32"/>
      <c r="G316" s="112"/>
      <c r="H316" s="32"/>
      <c r="I316" s="40"/>
      <c r="J316" s="46"/>
      <c r="K316" s="46"/>
    </row>
    <row r="317" spans="2:11" ht="20.149999999999999" customHeight="1">
      <c r="B317" s="114"/>
      <c r="C317" s="32"/>
      <c r="D317" s="32"/>
      <c r="E317" s="32"/>
      <c r="F317" s="32"/>
      <c r="G317" s="112"/>
      <c r="H317" s="32"/>
      <c r="I317" s="40"/>
      <c r="J317" s="46"/>
      <c r="K317" s="46"/>
    </row>
    <row r="318" spans="2:11" ht="20.149999999999999" customHeight="1">
      <c r="B318" s="114"/>
      <c r="C318" s="32"/>
      <c r="D318" s="32"/>
      <c r="E318" s="32"/>
      <c r="F318" s="32"/>
      <c r="G318" s="112"/>
      <c r="H318" s="32"/>
      <c r="I318" s="40"/>
      <c r="J318" s="46"/>
      <c r="K318" s="46"/>
    </row>
    <row r="319" spans="2:11" ht="20.149999999999999" customHeight="1">
      <c r="B319" s="114"/>
      <c r="C319" s="32"/>
      <c r="D319" s="32"/>
      <c r="E319" s="32"/>
      <c r="F319" s="32"/>
      <c r="G319" s="112"/>
      <c r="H319" s="32"/>
      <c r="I319" s="40"/>
      <c r="J319" s="46"/>
      <c r="K319" s="46"/>
    </row>
    <row r="320" spans="2:11" ht="20.149999999999999" customHeight="1">
      <c r="B320" s="114"/>
      <c r="C320" s="32"/>
      <c r="D320" s="32"/>
      <c r="E320" s="32"/>
      <c r="F320" s="32"/>
      <c r="G320" s="112"/>
      <c r="H320" s="32"/>
      <c r="I320" s="40"/>
      <c r="J320" s="46"/>
      <c r="K320" s="46"/>
    </row>
    <row r="321" spans="2:11" ht="20.149999999999999" customHeight="1">
      <c r="B321" s="114"/>
      <c r="C321" s="32"/>
      <c r="D321" s="32"/>
      <c r="E321" s="32"/>
      <c r="F321" s="32"/>
      <c r="G321" s="112"/>
      <c r="H321" s="32"/>
      <c r="I321" s="40"/>
      <c r="J321" s="46"/>
      <c r="K321" s="46"/>
    </row>
    <row r="322" spans="2:11" ht="20.149999999999999" customHeight="1">
      <c r="B322" s="114"/>
      <c r="C322" s="32"/>
      <c r="D322" s="32"/>
      <c r="E322" s="32"/>
      <c r="F322" s="32"/>
      <c r="G322" s="112"/>
      <c r="H322" s="32"/>
      <c r="I322" s="40"/>
      <c r="J322" s="46"/>
      <c r="K322" s="46"/>
    </row>
    <row r="323" spans="2:11" ht="20.149999999999999" customHeight="1">
      <c r="B323" s="114"/>
      <c r="C323" s="32"/>
      <c r="D323" s="32"/>
      <c r="E323" s="32"/>
      <c r="F323" s="32"/>
      <c r="G323" s="112"/>
      <c r="H323" s="32"/>
      <c r="I323" s="40"/>
      <c r="J323" s="46"/>
      <c r="K323" s="46"/>
    </row>
    <row r="324" spans="2:11" ht="20.149999999999999" customHeight="1">
      <c r="B324" s="114"/>
      <c r="C324" s="32"/>
      <c r="D324" s="32"/>
      <c r="E324" s="32"/>
      <c r="F324" s="32"/>
      <c r="G324" s="112"/>
      <c r="H324" s="32"/>
      <c r="I324" s="40"/>
      <c r="J324" s="46"/>
      <c r="K324" s="46"/>
    </row>
    <row r="325" spans="2:11" ht="20.149999999999999" customHeight="1">
      <c r="B325" s="114"/>
      <c r="C325" s="32"/>
      <c r="D325" s="32"/>
      <c r="E325" s="32"/>
      <c r="F325" s="32"/>
      <c r="G325" s="112"/>
      <c r="H325" s="32"/>
      <c r="I325" s="40"/>
      <c r="J325" s="46"/>
      <c r="K325" s="46"/>
    </row>
    <row r="326" spans="2:11" ht="20.149999999999999" customHeight="1">
      <c r="B326" s="114"/>
      <c r="C326" s="32"/>
      <c r="D326" s="32"/>
      <c r="E326" s="32"/>
      <c r="F326" s="32"/>
      <c r="G326" s="112"/>
      <c r="H326" s="32"/>
      <c r="I326" s="40"/>
      <c r="J326" s="46"/>
      <c r="K326" s="46"/>
    </row>
    <row r="327" spans="2:11" ht="20.149999999999999" customHeight="1">
      <c r="B327" s="114"/>
      <c r="C327" s="32"/>
      <c r="D327" s="32"/>
      <c r="E327" s="32"/>
      <c r="F327" s="32"/>
      <c r="G327" s="112"/>
      <c r="H327" s="32"/>
      <c r="I327" s="40"/>
      <c r="J327" s="46"/>
      <c r="K327" s="46"/>
    </row>
    <row r="328" spans="2:11" ht="20.149999999999999" customHeight="1">
      <c r="B328" s="114"/>
      <c r="C328" s="32"/>
      <c r="D328" s="32"/>
      <c r="E328" s="32"/>
      <c r="F328" s="32"/>
      <c r="G328" s="112"/>
      <c r="H328" s="32"/>
      <c r="I328" s="40"/>
      <c r="J328" s="46"/>
      <c r="K328" s="46"/>
    </row>
    <row r="329" spans="2:11" ht="20.149999999999999" customHeight="1">
      <c r="B329" s="114"/>
      <c r="C329" s="32"/>
      <c r="D329" s="32"/>
      <c r="E329" s="32"/>
      <c r="F329" s="32"/>
      <c r="G329" s="112"/>
      <c r="H329" s="32"/>
      <c r="I329" s="40"/>
      <c r="J329" s="46"/>
      <c r="K329" s="46"/>
    </row>
    <row r="330" spans="2:11" ht="20.149999999999999" customHeight="1">
      <c r="B330" s="114"/>
      <c r="C330" s="32"/>
      <c r="D330" s="32"/>
      <c r="E330" s="32"/>
      <c r="F330" s="32"/>
      <c r="G330" s="112"/>
      <c r="H330" s="32"/>
      <c r="I330" s="40"/>
      <c r="J330" s="46"/>
      <c r="K330" s="46"/>
    </row>
    <row r="331" spans="2:11" ht="20.149999999999999" customHeight="1">
      <c r="B331" s="114"/>
      <c r="C331" s="32"/>
      <c r="D331" s="32"/>
      <c r="E331" s="32"/>
      <c r="F331" s="32"/>
      <c r="G331" s="112"/>
      <c r="H331" s="32"/>
      <c r="I331" s="40"/>
      <c r="J331" s="46"/>
      <c r="K331" s="46"/>
    </row>
    <row r="332" spans="2:11" ht="20.149999999999999" customHeight="1">
      <c r="B332" s="114"/>
      <c r="C332" s="32"/>
      <c r="D332" s="32"/>
      <c r="E332" s="32"/>
      <c r="F332" s="32"/>
      <c r="G332" s="112"/>
      <c r="H332" s="32"/>
      <c r="I332" s="40"/>
      <c r="J332" s="46"/>
      <c r="K332" s="46"/>
    </row>
    <row r="333" spans="2:11" ht="20.149999999999999" customHeight="1">
      <c r="B333" s="114"/>
      <c r="C333" s="32"/>
      <c r="D333" s="32"/>
      <c r="E333" s="32"/>
      <c r="F333" s="32"/>
      <c r="G333" s="112"/>
      <c r="H333" s="32"/>
      <c r="I333" s="40"/>
      <c r="J333" s="46"/>
      <c r="K333" s="46"/>
    </row>
    <row r="334" spans="2:11" ht="20.149999999999999" customHeight="1">
      <c r="B334" s="114"/>
      <c r="C334" s="32"/>
      <c r="D334" s="32"/>
      <c r="E334" s="32"/>
      <c r="F334" s="32"/>
      <c r="G334" s="112"/>
      <c r="H334" s="32"/>
      <c r="I334" s="40"/>
      <c r="J334" s="46"/>
      <c r="K334" s="46"/>
    </row>
    <row r="335" spans="2:11" ht="20.149999999999999" customHeight="1">
      <c r="D335" s="39"/>
    </row>
    <row r="336" spans="2:11" ht="20.149999999999999" customHeight="1"/>
    <row r="337" ht="20.149999999999999" customHeight="1"/>
    <row r="338" ht="20.149999999999999" customHeight="1"/>
    <row r="339" ht="20.149999999999999" customHeight="1"/>
    <row r="340" ht="20.149999999999999" customHeight="1"/>
    <row r="341" ht="20.149999999999999" customHeight="1"/>
    <row r="342" ht="20.149999999999999" customHeight="1"/>
    <row r="343" ht="20.149999999999999" customHeight="1"/>
    <row r="344" ht="20.149999999999999" customHeight="1"/>
    <row r="345" ht="20.149999999999999" customHeight="1"/>
    <row r="346" ht="20.149999999999999" customHeight="1"/>
    <row r="347" ht="20.149999999999999" customHeight="1"/>
    <row r="348" ht="20.149999999999999" customHeight="1"/>
    <row r="349" ht="20.149999999999999" customHeight="1"/>
    <row r="350" ht="20.149999999999999" customHeight="1"/>
    <row r="351" ht="20.149999999999999" customHeight="1"/>
    <row r="352" ht="20.149999999999999" customHeight="1"/>
  </sheetData>
  <mergeCells count="23">
    <mergeCell ref="S2:S3"/>
    <mergeCell ref="B1:K1"/>
    <mergeCell ref="C2:C3"/>
    <mergeCell ref="G2:G3"/>
    <mergeCell ref="K2:K3"/>
    <mergeCell ref="L2:L3"/>
    <mergeCell ref="M2:M3"/>
    <mergeCell ref="Q2:Q3"/>
    <mergeCell ref="B2:B3"/>
    <mergeCell ref="D2:D3"/>
    <mergeCell ref="E2:E3"/>
    <mergeCell ref="F2:F3"/>
    <mergeCell ref="H2:I2"/>
    <mergeCell ref="J2:J3"/>
    <mergeCell ref="R2:R3"/>
    <mergeCell ref="O2:P2"/>
    <mergeCell ref="J159:K162"/>
    <mergeCell ref="J34:J95"/>
    <mergeCell ref="K34:K95"/>
    <mergeCell ref="J4:J33"/>
    <mergeCell ref="K4:K33"/>
    <mergeCell ref="K127:K156"/>
    <mergeCell ref="K110:K120"/>
  </mergeCells>
  <phoneticPr fontId="1" type="noConversion"/>
  <pageMargins left="0.23" right="0.16" top="0.37" bottom="0.28000000000000003" header="0.3" footer="0.16"/>
  <pageSetup paperSize="9"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W325"/>
  <sheetViews>
    <sheetView topLeftCell="A78" zoomScale="70" zoomScaleNormal="70" workbookViewId="0">
      <selection activeCell="C122" sqref="C122"/>
    </sheetView>
  </sheetViews>
  <sheetFormatPr defaultColWidth="9" defaultRowHeight="24"/>
  <cols>
    <col min="1" max="1" width="9.33203125" style="1" customWidth="1"/>
    <col min="2" max="2" width="11" style="7" bestFit="1" customWidth="1"/>
    <col min="3" max="3" width="10.5" style="7" customWidth="1"/>
    <col min="4" max="4" width="9.08203125" style="7" customWidth="1"/>
    <col min="5" max="5" width="9" style="7"/>
    <col min="6" max="6" width="9.58203125" style="7" customWidth="1"/>
    <col min="7" max="7" width="9" style="7"/>
    <col min="8" max="8" width="9.83203125" style="7" customWidth="1"/>
    <col min="9" max="9" width="8.08203125" style="7" customWidth="1"/>
    <col min="10" max="10" width="9" style="7"/>
    <col min="11" max="11" width="11" style="7" customWidth="1"/>
    <col min="12" max="13" width="10.08203125" style="14" customWidth="1"/>
    <col min="14" max="16" width="10.08203125" style="1" customWidth="1"/>
    <col min="17" max="17" width="12.33203125" style="1" customWidth="1"/>
    <col min="18" max="20" width="10.08203125" style="1" customWidth="1"/>
    <col min="21" max="16384" width="9" style="1"/>
  </cols>
  <sheetData>
    <row r="1" spans="1:23" ht="27">
      <c r="A1" s="176" t="s">
        <v>40</v>
      </c>
      <c r="B1" s="176"/>
      <c r="C1" s="176"/>
      <c r="D1" s="176"/>
      <c r="E1" s="176"/>
      <c r="F1" s="176"/>
      <c r="G1" s="176"/>
      <c r="H1" s="176"/>
      <c r="I1" s="176"/>
      <c r="J1" s="176"/>
      <c r="K1" s="176"/>
      <c r="L1" s="176"/>
      <c r="M1" s="176"/>
    </row>
    <row r="2" spans="1:23" s="17" customFormat="1" ht="115.5" customHeight="1">
      <c r="A2" s="177" t="s">
        <v>4</v>
      </c>
      <c r="B2" s="177" t="s">
        <v>5</v>
      </c>
      <c r="C2" s="179" t="s">
        <v>26</v>
      </c>
      <c r="D2" s="180"/>
      <c r="E2" s="181"/>
      <c r="F2" s="182" t="s">
        <v>75</v>
      </c>
      <c r="G2" s="182"/>
      <c r="H2" s="182"/>
      <c r="I2" s="182" t="s">
        <v>76</v>
      </c>
      <c r="J2" s="182"/>
      <c r="K2" s="182"/>
      <c r="L2" s="177" t="s">
        <v>23</v>
      </c>
      <c r="M2" s="177" t="s">
        <v>24</v>
      </c>
      <c r="N2" s="177" t="s">
        <v>25</v>
      </c>
      <c r="S2" s="7"/>
    </row>
    <row r="3" spans="1:23">
      <c r="A3" s="178"/>
      <c r="B3" s="178"/>
      <c r="C3" s="101">
        <v>1.1000000000000001</v>
      </c>
      <c r="D3" s="101">
        <v>1.2</v>
      </c>
      <c r="E3" s="101">
        <v>1.3</v>
      </c>
      <c r="F3" s="101">
        <v>2.1</v>
      </c>
      <c r="G3" s="101">
        <v>2.2000000000000002</v>
      </c>
      <c r="H3" s="101">
        <v>2.2999999999999998</v>
      </c>
      <c r="I3" s="101">
        <v>3.1</v>
      </c>
      <c r="J3" s="101">
        <v>3.2</v>
      </c>
      <c r="K3" s="101">
        <v>3.3</v>
      </c>
      <c r="L3" s="178"/>
      <c r="M3" s="178"/>
      <c r="N3" s="178"/>
      <c r="V3" s="84" t="s">
        <v>71</v>
      </c>
    </row>
    <row r="4" spans="1:23">
      <c r="A4" s="55">
        <v>6327</v>
      </c>
      <c r="B4" s="56">
        <v>1</v>
      </c>
      <c r="C4" s="5">
        <v>5</v>
      </c>
      <c r="D4" s="5">
        <v>5</v>
      </c>
      <c r="E4" s="5">
        <v>5</v>
      </c>
      <c r="F4" s="5">
        <v>5</v>
      </c>
      <c r="G4" s="5">
        <v>5</v>
      </c>
      <c r="H4" s="5">
        <v>5</v>
      </c>
      <c r="I4" s="5">
        <v>5</v>
      </c>
      <c r="J4" s="5">
        <v>5</v>
      </c>
      <c r="K4" s="5">
        <v>5</v>
      </c>
      <c r="L4" s="5">
        <v>5</v>
      </c>
      <c r="M4" s="8">
        <v>1</v>
      </c>
      <c r="N4" s="8">
        <v>1</v>
      </c>
      <c r="O4" s="58">
        <v>1</v>
      </c>
      <c r="P4" s="59" t="s">
        <v>50</v>
      </c>
      <c r="R4" s="83" t="s">
        <v>59</v>
      </c>
      <c r="S4" s="51">
        <v>5</v>
      </c>
      <c r="T4" s="51">
        <f>COUNTIF(C4:C95,5)</f>
        <v>63</v>
      </c>
      <c r="U4" s="51">
        <f>T4*5</f>
        <v>315</v>
      </c>
      <c r="V4" s="70">
        <f>SUM(T4*100)/63</f>
        <v>100</v>
      </c>
    </row>
    <row r="5" spans="1:23">
      <c r="A5" s="55">
        <v>6327</v>
      </c>
      <c r="B5" s="56">
        <v>2</v>
      </c>
      <c r="C5" s="5">
        <v>5</v>
      </c>
      <c r="D5" s="5">
        <v>5</v>
      </c>
      <c r="E5" s="5">
        <v>5</v>
      </c>
      <c r="F5" s="5">
        <v>5</v>
      </c>
      <c r="G5" s="5">
        <v>5</v>
      </c>
      <c r="H5" s="5">
        <v>5</v>
      </c>
      <c r="I5" s="5">
        <v>5</v>
      </c>
      <c r="J5" s="5">
        <v>5</v>
      </c>
      <c r="K5" s="5">
        <v>5</v>
      </c>
      <c r="L5" s="5">
        <v>5</v>
      </c>
      <c r="M5" s="8">
        <v>1</v>
      </c>
      <c r="N5" s="8">
        <v>1</v>
      </c>
      <c r="O5" s="60">
        <v>2</v>
      </c>
      <c r="P5" s="61" t="s">
        <v>51</v>
      </c>
      <c r="R5" s="83"/>
      <c r="S5" s="51">
        <v>4</v>
      </c>
      <c r="T5" s="51">
        <f>COUNTIF(C4:C95,4)</f>
        <v>27</v>
      </c>
      <c r="U5" s="51">
        <f>T5*4</f>
        <v>108</v>
      </c>
      <c r="V5" s="70">
        <f>SUM(T5*100)/63</f>
        <v>42.857142857142854</v>
      </c>
    </row>
    <row r="6" spans="1:23">
      <c r="A6" s="55">
        <v>6327</v>
      </c>
      <c r="B6" s="56">
        <v>3</v>
      </c>
      <c r="C6" s="5">
        <v>5</v>
      </c>
      <c r="D6" s="5">
        <v>5</v>
      </c>
      <c r="E6" s="5">
        <v>5</v>
      </c>
      <c r="F6" s="5">
        <v>5</v>
      </c>
      <c r="G6" s="5">
        <v>5</v>
      </c>
      <c r="H6" s="5">
        <v>5</v>
      </c>
      <c r="I6" s="5">
        <v>5</v>
      </c>
      <c r="J6" s="5">
        <v>5</v>
      </c>
      <c r="K6" s="5">
        <v>5</v>
      </c>
      <c r="L6" s="5">
        <v>5</v>
      </c>
      <c r="M6" s="8">
        <v>1</v>
      </c>
      <c r="N6" s="8">
        <v>1</v>
      </c>
      <c r="O6" s="62">
        <v>3</v>
      </c>
      <c r="P6" s="63" t="s">
        <v>52</v>
      </c>
      <c r="R6" s="83"/>
      <c r="S6" s="51">
        <v>3</v>
      </c>
      <c r="T6" s="51">
        <f>COUNTIF(C4:C95,3)</f>
        <v>2</v>
      </c>
      <c r="U6" s="51">
        <f>T6*3</f>
        <v>6</v>
      </c>
      <c r="V6" s="70">
        <f t="shared" ref="V6:V12" si="0">SUM(T6*100)/63</f>
        <v>3.1746031746031744</v>
      </c>
      <c r="W6" s="76">
        <f>SUM(U4:U6)/63</f>
        <v>6.8095238095238093</v>
      </c>
    </row>
    <row r="7" spans="1:23">
      <c r="A7" s="55">
        <v>6327</v>
      </c>
      <c r="B7" s="56">
        <v>4</v>
      </c>
      <c r="C7" s="5">
        <v>5</v>
      </c>
      <c r="D7" s="5">
        <v>5</v>
      </c>
      <c r="E7" s="5">
        <v>5</v>
      </c>
      <c r="F7" s="5">
        <v>5</v>
      </c>
      <c r="G7" s="5">
        <v>5</v>
      </c>
      <c r="H7" s="5">
        <v>5</v>
      </c>
      <c r="I7" s="5">
        <v>4</v>
      </c>
      <c r="J7" s="5">
        <v>4</v>
      </c>
      <c r="K7" s="5">
        <v>5</v>
      </c>
      <c r="L7" s="5">
        <v>4</v>
      </c>
      <c r="M7" s="8">
        <v>1</v>
      </c>
      <c r="N7" s="8">
        <v>1</v>
      </c>
      <c r="O7" s="64">
        <v>4</v>
      </c>
      <c r="P7" s="65" t="s">
        <v>53</v>
      </c>
      <c r="R7" s="83" t="s">
        <v>60</v>
      </c>
      <c r="S7" s="51">
        <v>5</v>
      </c>
      <c r="T7" s="51">
        <f>COUNTIF(D4:D95,5)</f>
        <v>79</v>
      </c>
      <c r="U7" s="51">
        <f>T7*5</f>
        <v>395</v>
      </c>
      <c r="V7" s="70">
        <f t="shared" si="0"/>
        <v>125.39682539682539</v>
      </c>
    </row>
    <row r="8" spans="1:23">
      <c r="A8" s="55">
        <v>6327</v>
      </c>
      <c r="B8" s="56">
        <v>5</v>
      </c>
      <c r="C8" s="5">
        <v>5</v>
      </c>
      <c r="D8" s="5">
        <v>5</v>
      </c>
      <c r="E8" s="5">
        <v>5</v>
      </c>
      <c r="F8" s="5">
        <v>5</v>
      </c>
      <c r="G8" s="5">
        <v>5</v>
      </c>
      <c r="H8" s="5">
        <v>5</v>
      </c>
      <c r="I8" s="5">
        <v>4</v>
      </c>
      <c r="J8" s="5">
        <v>5</v>
      </c>
      <c r="K8" s="5">
        <v>4</v>
      </c>
      <c r="L8" s="5">
        <v>4</v>
      </c>
      <c r="M8" s="8">
        <v>1</v>
      </c>
      <c r="N8" s="8">
        <v>1</v>
      </c>
      <c r="O8" s="66">
        <v>5</v>
      </c>
      <c r="P8" s="67" t="s">
        <v>54</v>
      </c>
      <c r="R8" s="83"/>
      <c r="S8" s="51">
        <v>4</v>
      </c>
      <c r="T8" s="51">
        <f>COUNTIF(D4:D95,4)</f>
        <v>13</v>
      </c>
      <c r="U8" s="51">
        <f>T8*4</f>
        <v>52</v>
      </c>
      <c r="V8" s="70">
        <f t="shared" si="0"/>
        <v>20.634920634920636</v>
      </c>
    </row>
    <row r="9" spans="1:23">
      <c r="A9" s="55">
        <v>6327</v>
      </c>
      <c r="B9" s="56">
        <v>6</v>
      </c>
      <c r="C9" s="5">
        <v>5</v>
      </c>
      <c r="D9" s="5">
        <v>5</v>
      </c>
      <c r="E9" s="5">
        <v>5</v>
      </c>
      <c r="F9" s="5">
        <v>5</v>
      </c>
      <c r="G9" s="5">
        <v>5</v>
      </c>
      <c r="H9" s="5">
        <v>5</v>
      </c>
      <c r="I9" s="5">
        <v>4</v>
      </c>
      <c r="J9" s="5">
        <v>4</v>
      </c>
      <c r="K9" s="5">
        <v>5</v>
      </c>
      <c r="L9" s="5">
        <v>5</v>
      </c>
      <c r="M9" s="8">
        <v>1</v>
      </c>
      <c r="N9" s="8">
        <v>1</v>
      </c>
      <c r="O9" s="68">
        <v>6</v>
      </c>
      <c r="P9" s="69" t="s">
        <v>55</v>
      </c>
      <c r="R9" s="83"/>
      <c r="S9" s="51">
        <v>3</v>
      </c>
      <c r="T9" s="51">
        <f>COUNTIF(D4:D95,3)</f>
        <v>0</v>
      </c>
      <c r="U9" s="51">
        <f>T9*3</f>
        <v>0</v>
      </c>
      <c r="V9" s="70">
        <f t="shared" si="0"/>
        <v>0</v>
      </c>
      <c r="W9" s="76">
        <f>SUM(U7:U9)/63</f>
        <v>7.0952380952380949</v>
      </c>
    </row>
    <row r="10" spans="1:23">
      <c r="A10" s="55">
        <v>6327</v>
      </c>
      <c r="B10" s="56">
        <v>7</v>
      </c>
      <c r="C10" s="5">
        <v>5</v>
      </c>
      <c r="D10" s="5">
        <v>5</v>
      </c>
      <c r="E10" s="5">
        <v>5</v>
      </c>
      <c r="F10" s="5">
        <v>5</v>
      </c>
      <c r="G10" s="5">
        <v>5</v>
      </c>
      <c r="H10" s="5">
        <v>5</v>
      </c>
      <c r="I10" s="5">
        <v>4</v>
      </c>
      <c r="J10" s="5">
        <v>5</v>
      </c>
      <c r="K10" s="5">
        <v>4</v>
      </c>
      <c r="L10" s="5">
        <v>4</v>
      </c>
      <c r="M10" s="8">
        <v>1</v>
      </c>
      <c r="N10" s="8">
        <v>1</v>
      </c>
      <c r="R10" s="83" t="s">
        <v>61</v>
      </c>
      <c r="S10" s="51">
        <v>5</v>
      </c>
      <c r="T10" s="51">
        <f>COUNTIF(E4:E95,5)</f>
        <v>80</v>
      </c>
      <c r="U10" s="51">
        <f>T10*5</f>
        <v>400</v>
      </c>
      <c r="V10" s="70">
        <f t="shared" si="0"/>
        <v>126.98412698412699</v>
      </c>
    </row>
    <row r="11" spans="1:23">
      <c r="A11" s="55">
        <v>6327</v>
      </c>
      <c r="B11" s="56">
        <v>8</v>
      </c>
      <c r="C11" s="5">
        <v>4</v>
      </c>
      <c r="D11" s="5">
        <v>5</v>
      </c>
      <c r="E11" s="5">
        <v>5</v>
      </c>
      <c r="F11" s="5">
        <v>5</v>
      </c>
      <c r="G11" s="5">
        <v>5</v>
      </c>
      <c r="H11" s="5">
        <v>5</v>
      </c>
      <c r="I11" s="5">
        <v>4</v>
      </c>
      <c r="J11" s="5">
        <v>4</v>
      </c>
      <c r="K11" s="5">
        <v>5</v>
      </c>
      <c r="L11" s="5">
        <v>5</v>
      </c>
      <c r="M11" s="8">
        <v>1</v>
      </c>
      <c r="N11" s="8">
        <v>1</v>
      </c>
      <c r="R11" s="83"/>
      <c r="S11" s="51">
        <v>4</v>
      </c>
      <c r="T11" s="51">
        <f>COUNTIF(E4:E95,4)</f>
        <v>12</v>
      </c>
      <c r="U11" s="51">
        <f>T11*4</f>
        <v>48</v>
      </c>
      <c r="V11" s="70">
        <f t="shared" si="0"/>
        <v>19.047619047619047</v>
      </c>
    </row>
    <row r="12" spans="1:23">
      <c r="A12" s="55">
        <v>6327</v>
      </c>
      <c r="B12" s="56">
        <v>9</v>
      </c>
      <c r="C12" s="5">
        <v>5</v>
      </c>
      <c r="D12" s="5">
        <v>5</v>
      </c>
      <c r="E12" s="5">
        <v>5</v>
      </c>
      <c r="F12" s="5">
        <v>5</v>
      </c>
      <c r="G12" s="5">
        <v>5</v>
      </c>
      <c r="H12" s="5">
        <v>5</v>
      </c>
      <c r="I12" s="5">
        <v>5</v>
      </c>
      <c r="J12" s="5">
        <v>4</v>
      </c>
      <c r="K12" s="5">
        <v>4</v>
      </c>
      <c r="L12" s="5">
        <v>5</v>
      </c>
      <c r="M12" s="8">
        <v>1</v>
      </c>
      <c r="N12" s="8">
        <v>1</v>
      </c>
      <c r="R12" s="83"/>
      <c r="S12" s="51">
        <v>3</v>
      </c>
      <c r="T12" s="51">
        <f>COUNTIF(E4:E95,3)</f>
        <v>0</v>
      </c>
      <c r="U12" s="51">
        <f>T12*3</f>
        <v>0</v>
      </c>
      <c r="V12" s="70">
        <f t="shared" si="0"/>
        <v>0</v>
      </c>
      <c r="W12" s="76">
        <f>SUM(U10:U12)/63</f>
        <v>7.1111111111111107</v>
      </c>
    </row>
    <row r="13" spans="1:23">
      <c r="A13" s="55">
        <v>6327</v>
      </c>
      <c r="B13" s="56">
        <v>10</v>
      </c>
      <c r="C13" s="5">
        <v>5</v>
      </c>
      <c r="D13" s="5">
        <v>5</v>
      </c>
      <c r="E13" s="5">
        <v>5</v>
      </c>
      <c r="F13" s="5">
        <v>5</v>
      </c>
      <c r="G13" s="5">
        <v>5</v>
      </c>
      <c r="H13" s="5">
        <v>5</v>
      </c>
      <c r="I13" s="5">
        <v>4</v>
      </c>
      <c r="J13" s="5">
        <v>5</v>
      </c>
      <c r="K13" s="5">
        <v>4</v>
      </c>
      <c r="L13" s="5">
        <v>5</v>
      </c>
      <c r="M13" s="8">
        <v>1</v>
      </c>
      <c r="N13" s="8">
        <v>1</v>
      </c>
      <c r="R13" s="71"/>
      <c r="S13" s="52"/>
      <c r="T13" s="52"/>
      <c r="U13" s="52"/>
      <c r="V13" s="53"/>
    </row>
    <row r="14" spans="1:23">
      <c r="A14" s="55">
        <v>6327</v>
      </c>
      <c r="B14" s="56">
        <v>11</v>
      </c>
      <c r="C14" s="5">
        <v>4</v>
      </c>
      <c r="D14" s="5">
        <v>5</v>
      </c>
      <c r="E14" s="5">
        <v>5</v>
      </c>
      <c r="F14" s="5">
        <v>5</v>
      </c>
      <c r="G14" s="5">
        <v>5</v>
      </c>
      <c r="H14" s="5">
        <v>5</v>
      </c>
      <c r="I14" s="5">
        <v>4</v>
      </c>
      <c r="J14" s="5">
        <v>4</v>
      </c>
      <c r="K14" s="5">
        <v>4</v>
      </c>
      <c r="L14" s="5">
        <v>5</v>
      </c>
      <c r="M14" s="8">
        <v>1</v>
      </c>
      <c r="N14" s="8">
        <v>1</v>
      </c>
      <c r="R14" s="72" t="s">
        <v>62</v>
      </c>
      <c r="S14" s="51">
        <v>5</v>
      </c>
      <c r="T14" s="51">
        <f>COUNTIF(F4:F95,5)</f>
        <v>92</v>
      </c>
      <c r="U14" s="51">
        <f>T14*5</f>
        <v>460</v>
      </c>
      <c r="V14" s="70">
        <f t="shared" ref="V14:V36" si="1">SUM(T14*100)/63</f>
        <v>146.03174603174602</v>
      </c>
    </row>
    <row r="15" spans="1:23">
      <c r="A15" s="55">
        <v>6327</v>
      </c>
      <c r="B15" s="56">
        <v>12</v>
      </c>
      <c r="C15" s="5">
        <v>5</v>
      </c>
      <c r="D15" s="5">
        <v>5</v>
      </c>
      <c r="E15" s="5">
        <v>5</v>
      </c>
      <c r="F15" s="5">
        <v>5</v>
      </c>
      <c r="G15" s="5">
        <v>5</v>
      </c>
      <c r="H15" s="5">
        <v>5</v>
      </c>
      <c r="I15" s="5">
        <v>5</v>
      </c>
      <c r="J15" s="5">
        <v>4</v>
      </c>
      <c r="K15" s="5">
        <v>4</v>
      </c>
      <c r="L15" s="5">
        <v>4</v>
      </c>
      <c r="M15" s="8">
        <v>1</v>
      </c>
      <c r="N15" s="8">
        <v>1</v>
      </c>
      <c r="R15" s="72"/>
      <c r="S15" s="51">
        <v>4</v>
      </c>
      <c r="T15" s="51">
        <f>COUNTIF(F4:F95,4)</f>
        <v>0</v>
      </c>
      <c r="U15" s="51">
        <f>T15*4</f>
        <v>0</v>
      </c>
      <c r="V15" s="70">
        <f t="shared" si="1"/>
        <v>0</v>
      </c>
    </row>
    <row r="16" spans="1:23">
      <c r="A16" s="55">
        <v>6327</v>
      </c>
      <c r="B16" s="56">
        <v>13</v>
      </c>
      <c r="C16" s="5">
        <v>5</v>
      </c>
      <c r="D16" s="5">
        <v>5</v>
      </c>
      <c r="E16" s="5">
        <v>5</v>
      </c>
      <c r="F16" s="5">
        <v>5</v>
      </c>
      <c r="G16" s="5">
        <v>5</v>
      </c>
      <c r="H16" s="5">
        <v>5</v>
      </c>
      <c r="I16" s="5">
        <v>5</v>
      </c>
      <c r="J16" s="5">
        <v>5</v>
      </c>
      <c r="K16" s="5">
        <v>4</v>
      </c>
      <c r="L16" s="5">
        <v>5</v>
      </c>
      <c r="M16" s="8">
        <v>1</v>
      </c>
      <c r="N16" s="8">
        <v>1</v>
      </c>
      <c r="R16" s="72"/>
      <c r="S16" s="51">
        <v>3</v>
      </c>
      <c r="T16" s="51">
        <f>COUNTIF(F4:F95,3)</f>
        <v>0</v>
      </c>
      <c r="U16" s="51">
        <f>T16*3</f>
        <v>0</v>
      </c>
      <c r="V16" s="70">
        <f t="shared" si="1"/>
        <v>0</v>
      </c>
      <c r="W16" s="76">
        <f>SUM(U14:U16)/63</f>
        <v>7.3015873015873014</v>
      </c>
    </row>
    <row r="17" spans="1:23">
      <c r="A17" s="55">
        <v>6327</v>
      </c>
      <c r="B17" s="56">
        <v>14</v>
      </c>
      <c r="C17" s="5">
        <v>5</v>
      </c>
      <c r="D17" s="5">
        <v>5</v>
      </c>
      <c r="E17" s="5">
        <v>5</v>
      </c>
      <c r="F17" s="5">
        <v>5</v>
      </c>
      <c r="G17" s="5">
        <v>5</v>
      </c>
      <c r="H17" s="5">
        <v>5</v>
      </c>
      <c r="I17" s="5">
        <v>5</v>
      </c>
      <c r="J17" s="5">
        <v>5</v>
      </c>
      <c r="K17" s="5">
        <v>5</v>
      </c>
      <c r="L17" s="5">
        <v>5</v>
      </c>
      <c r="M17" s="8">
        <v>1</v>
      </c>
      <c r="N17" s="8">
        <v>1</v>
      </c>
      <c r="R17" s="72" t="s">
        <v>63</v>
      </c>
      <c r="S17" s="51">
        <v>5</v>
      </c>
      <c r="T17" s="51">
        <f>COUNTIF(G4:G95,5)</f>
        <v>87</v>
      </c>
      <c r="U17" s="51">
        <f>T17*5</f>
        <v>435</v>
      </c>
      <c r="V17" s="70">
        <f t="shared" si="1"/>
        <v>138.0952380952381</v>
      </c>
      <c r="W17" s="85"/>
    </row>
    <row r="18" spans="1:23">
      <c r="A18" s="55">
        <v>6327</v>
      </c>
      <c r="B18" s="56">
        <v>15</v>
      </c>
      <c r="C18" s="5">
        <v>5</v>
      </c>
      <c r="D18" s="5">
        <v>5</v>
      </c>
      <c r="E18" s="5">
        <v>5</v>
      </c>
      <c r="F18" s="5">
        <v>5</v>
      </c>
      <c r="G18" s="5">
        <v>5</v>
      </c>
      <c r="H18" s="5">
        <v>5</v>
      </c>
      <c r="I18" s="5">
        <v>4</v>
      </c>
      <c r="J18" s="5">
        <v>5</v>
      </c>
      <c r="K18" s="5">
        <v>5</v>
      </c>
      <c r="L18" s="5">
        <v>4</v>
      </c>
      <c r="M18" s="8">
        <v>1</v>
      </c>
      <c r="N18" s="8">
        <v>1</v>
      </c>
      <c r="R18" s="72"/>
      <c r="S18" s="51">
        <v>4</v>
      </c>
      <c r="T18" s="51">
        <f>COUNTIF(G4:G95,4)</f>
        <v>5</v>
      </c>
      <c r="U18" s="51">
        <f>T18*4</f>
        <v>20</v>
      </c>
      <c r="V18" s="70">
        <f t="shared" si="1"/>
        <v>7.9365079365079367</v>
      </c>
      <c r="W18" s="85"/>
    </row>
    <row r="19" spans="1:23">
      <c r="A19" s="55">
        <v>6327</v>
      </c>
      <c r="B19" s="56">
        <v>16</v>
      </c>
      <c r="C19" s="5">
        <v>5</v>
      </c>
      <c r="D19" s="5">
        <v>5</v>
      </c>
      <c r="E19" s="5">
        <v>5</v>
      </c>
      <c r="F19" s="5">
        <v>5</v>
      </c>
      <c r="G19" s="5">
        <v>5</v>
      </c>
      <c r="H19" s="5">
        <v>5</v>
      </c>
      <c r="I19" s="5">
        <v>5</v>
      </c>
      <c r="J19" s="5">
        <v>5</v>
      </c>
      <c r="K19" s="5">
        <v>5</v>
      </c>
      <c r="L19" s="5">
        <v>5</v>
      </c>
      <c r="M19" s="8">
        <v>1</v>
      </c>
      <c r="N19" s="8">
        <v>1</v>
      </c>
      <c r="R19" s="72"/>
      <c r="S19" s="51">
        <v>3</v>
      </c>
      <c r="T19" s="51">
        <f>COUNTIF(G4:G95,3)</f>
        <v>0</v>
      </c>
      <c r="U19" s="51">
        <f>T19*3</f>
        <v>0</v>
      </c>
      <c r="V19" s="70">
        <f t="shared" si="1"/>
        <v>0</v>
      </c>
      <c r="W19" s="76">
        <f>SUM(U17:U19)/63</f>
        <v>7.2222222222222223</v>
      </c>
    </row>
    <row r="20" spans="1:23">
      <c r="A20" s="55">
        <v>6327</v>
      </c>
      <c r="B20" s="56">
        <v>17</v>
      </c>
      <c r="C20" s="5">
        <v>5</v>
      </c>
      <c r="D20" s="5">
        <v>5</v>
      </c>
      <c r="E20" s="5">
        <v>5</v>
      </c>
      <c r="F20" s="5">
        <v>5</v>
      </c>
      <c r="G20" s="5">
        <v>5</v>
      </c>
      <c r="H20" s="5">
        <v>5</v>
      </c>
      <c r="I20" s="5">
        <v>4</v>
      </c>
      <c r="J20" s="5">
        <v>4</v>
      </c>
      <c r="K20" s="5">
        <v>4</v>
      </c>
      <c r="L20" s="5">
        <v>4</v>
      </c>
      <c r="M20" s="8">
        <v>1</v>
      </c>
      <c r="N20" s="8">
        <v>1</v>
      </c>
      <c r="R20" s="72" t="s">
        <v>64</v>
      </c>
      <c r="S20" s="51">
        <v>5</v>
      </c>
      <c r="T20" s="51">
        <f>COUNTIF(H4:H95,5)</f>
        <v>89</v>
      </c>
      <c r="U20" s="51">
        <f>T20*5</f>
        <v>445</v>
      </c>
      <c r="V20" s="70">
        <f t="shared" si="1"/>
        <v>141.26984126984127</v>
      </c>
      <c r="W20" s="85"/>
    </row>
    <row r="21" spans="1:23">
      <c r="A21" s="55">
        <v>6327</v>
      </c>
      <c r="B21" s="56">
        <v>18</v>
      </c>
      <c r="C21" s="5">
        <v>5</v>
      </c>
      <c r="D21" s="5">
        <v>5</v>
      </c>
      <c r="E21" s="5">
        <v>5</v>
      </c>
      <c r="F21" s="5">
        <v>5</v>
      </c>
      <c r="G21" s="5">
        <v>5</v>
      </c>
      <c r="H21" s="5">
        <v>5</v>
      </c>
      <c r="I21" s="5">
        <v>5</v>
      </c>
      <c r="J21" s="5">
        <v>4</v>
      </c>
      <c r="K21" s="5">
        <v>4</v>
      </c>
      <c r="L21" s="5">
        <v>5</v>
      </c>
      <c r="M21" s="8">
        <v>1</v>
      </c>
      <c r="N21" s="8">
        <v>1</v>
      </c>
      <c r="R21" s="72"/>
      <c r="S21" s="51">
        <v>4</v>
      </c>
      <c r="T21" s="51">
        <f>COUNTIF(H4:H95,4)</f>
        <v>3</v>
      </c>
      <c r="U21" s="51">
        <f>T21*4</f>
        <v>12</v>
      </c>
      <c r="V21" s="70">
        <f t="shared" si="1"/>
        <v>4.7619047619047619</v>
      </c>
      <c r="W21" s="85"/>
    </row>
    <row r="22" spans="1:23">
      <c r="A22" s="55">
        <v>6327</v>
      </c>
      <c r="B22" s="56">
        <v>19</v>
      </c>
      <c r="C22" s="5">
        <v>4</v>
      </c>
      <c r="D22" s="5">
        <v>5</v>
      </c>
      <c r="E22" s="5">
        <v>5</v>
      </c>
      <c r="F22" s="5">
        <v>5</v>
      </c>
      <c r="G22" s="5">
        <v>5</v>
      </c>
      <c r="H22" s="5">
        <v>5</v>
      </c>
      <c r="I22" s="5">
        <v>4</v>
      </c>
      <c r="J22" s="5">
        <v>5</v>
      </c>
      <c r="K22" s="5">
        <v>5</v>
      </c>
      <c r="L22" s="5">
        <v>4</v>
      </c>
      <c r="M22" s="8">
        <v>1</v>
      </c>
      <c r="N22" s="8">
        <v>1</v>
      </c>
      <c r="R22" s="72"/>
      <c r="S22" s="51">
        <v>3</v>
      </c>
      <c r="T22" s="51">
        <f>COUNTIF(H4:H95,3)</f>
        <v>0</v>
      </c>
      <c r="U22" s="51">
        <f>T22*3</f>
        <v>0</v>
      </c>
      <c r="V22" s="70">
        <f t="shared" si="1"/>
        <v>0</v>
      </c>
      <c r="W22" s="76">
        <f>SUM(U20:U22)/63</f>
        <v>7.253968253968254</v>
      </c>
    </row>
    <row r="23" spans="1:23">
      <c r="A23" s="55">
        <v>6327</v>
      </c>
      <c r="B23" s="56">
        <v>20</v>
      </c>
      <c r="C23" s="5">
        <v>5</v>
      </c>
      <c r="D23" s="5">
        <v>5</v>
      </c>
      <c r="E23" s="5">
        <v>5</v>
      </c>
      <c r="F23" s="5">
        <v>5</v>
      </c>
      <c r="G23" s="5">
        <v>5</v>
      </c>
      <c r="H23" s="5">
        <v>5</v>
      </c>
      <c r="I23" s="5">
        <v>5</v>
      </c>
      <c r="J23" s="5">
        <v>4</v>
      </c>
      <c r="K23" s="5">
        <v>4</v>
      </c>
      <c r="L23" s="5">
        <v>4</v>
      </c>
      <c r="M23" s="8">
        <v>1</v>
      </c>
      <c r="N23" s="8">
        <v>1</v>
      </c>
      <c r="R23" s="71"/>
      <c r="S23" s="52"/>
      <c r="T23" s="52"/>
      <c r="U23" s="52"/>
      <c r="V23" s="76"/>
    </row>
    <row r="24" spans="1:23">
      <c r="A24" s="55">
        <v>6327</v>
      </c>
      <c r="B24" s="56">
        <v>21</v>
      </c>
      <c r="C24" s="5">
        <v>5</v>
      </c>
      <c r="D24" s="5">
        <v>5</v>
      </c>
      <c r="E24" s="5">
        <v>5</v>
      </c>
      <c r="F24" s="5">
        <v>5</v>
      </c>
      <c r="G24" s="5">
        <v>5</v>
      </c>
      <c r="H24" s="5">
        <v>5</v>
      </c>
      <c r="I24" s="5">
        <v>4</v>
      </c>
      <c r="J24" s="5">
        <v>4</v>
      </c>
      <c r="K24" s="5">
        <v>4</v>
      </c>
      <c r="L24" s="5">
        <v>5</v>
      </c>
      <c r="M24" s="8">
        <v>1</v>
      </c>
      <c r="N24" s="8">
        <v>1</v>
      </c>
      <c r="R24" s="73" t="s">
        <v>65</v>
      </c>
      <c r="S24" s="51">
        <v>5</v>
      </c>
      <c r="T24" s="51">
        <f>COUNTIF(I4:I95,5)</f>
        <v>62</v>
      </c>
      <c r="U24" s="51">
        <f>T24*5</f>
        <v>310</v>
      </c>
      <c r="V24" s="70">
        <f t="shared" si="1"/>
        <v>98.412698412698418</v>
      </c>
    </row>
    <row r="25" spans="1:23">
      <c r="A25" s="55">
        <v>6327</v>
      </c>
      <c r="B25" s="56">
        <v>22</v>
      </c>
      <c r="C25" s="5">
        <v>4</v>
      </c>
      <c r="D25" s="5">
        <v>5</v>
      </c>
      <c r="E25" s="5">
        <v>5</v>
      </c>
      <c r="F25" s="5">
        <v>5</v>
      </c>
      <c r="G25" s="5">
        <v>5</v>
      </c>
      <c r="H25" s="5">
        <v>5</v>
      </c>
      <c r="I25" s="5">
        <v>5</v>
      </c>
      <c r="J25" s="5">
        <v>5</v>
      </c>
      <c r="K25" s="5">
        <v>5</v>
      </c>
      <c r="L25" s="5">
        <v>5</v>
      </c>
      <c r="M25" s="8">
        <v>1</v>
      </c>
      <c r="N25" s="8">
        <v>1</v>
      </c>
      <c r="R25" s="73"/>
      <c r="S25" s="51">
        <v>4</v>
      </c>
      <c r="T25" s="51">
        <f>COUNTIF(I4:I95,4)</f>
        <v>30</v>
      </c>
      <c r="U25" s="51">
        <f>T25*4</f>
        <v>120</v>
      </c>
      <c r="V25" s="70">
        <f t="shared" si="1"/>
        <v>47.61904761904762</v>
      </c>
    </row>
    <row r="26" spans="1:23">
      <c r="A26" s="55">
        <v>6327</v>
      </c>
      <c r="B26" s="56">
        <v>23</v>
      </c>
      <c r="C26" s="5">
        <v>5</v>
      </c>
      <c r="D26" s="5">
        <v>5</v>
      </c>
      <c r="E26" s="5">
        <v>5</v>
      </c>
      <c r="F26" s="5">
        <v>5</v>
      </c>
      <c r="G26" s="5">
        <v>5</v>
      </c>
      <c r="H26" s="5">
        <v>5</v>
      </c>
      <c r="I26" s="5">
        <v>5</v>
      </c>
      <c r="J26" s="5">
        <v>4</v>
      </c>
      <c r="K26" s="5">
        <v>4</v>
      </c>
      <c r="L26" s="5">
        <v>5</v>
      </c>
      <c r="M26" s="8">
        <v>1</v>
      </c>
      <c r="N26" s="8">
        <v>1</v>
      </c>
      <c r="R26" s="73"/>
      <c r="S26" s="51">
        <v>3</v>
      </c>
      <c r="T26" s="51">
        <f>COUNTIF(I4:I95,3)</f>
        <v>0</v>
      </c>
      <c r="U26" s="51">
        <f>T26*3</f>
        <v>0</v>
      </c>
      <c r="V26" s="70">
        <f t="shared" si="1"/>
        <v>0</v>
      </c>
      <c r="W26" s="76">
        <f>SUM(U24:U26)/63</f>
        <v>6.8253968253968251</v>
      </c>
    </row>
    <row r="27" spans="1:23">
      <c r="A27" s="55">
        <v>6327</v>
      </c>
      <c r="B27" s="56">
        <v>24</v>
      </c>
      <c r="C27" s="5">
        <v>5</v>
      </c>
      <c r="D27" s="5">
        <v>5</v>
      </c>
      <c r="E27" s="5">
        <v>5</v>
      </c>
      <c r="F27" s="5">
        <v>5</v>
      </c>
      <c r="G27" s="5">
        <v>5</v>
      </c>
      <c r="H27" s="5">
        <v>5</v>
      </c>
      <c r="I27" s="5">
        <v>4</v>
      </c>
      <c r="J27" s="5">
        <v>5</v>
      </c>
      <c r="K27" s="5">
        <v>5</v>
      </c>
      <c r="L27" s="5">
        <v>4</v>
      </c>
      <c r="M27" s="8">
        <v>1</v>
      </c>
      <c r="N27" s="8">
        <v>1</v>
      </c>
      <c r="R27" s="73" t="s">
        <v>66</v>
      </c>
      <c r="S27" s="51">
        <v>5</v>
      </c>
      <c r="T27" s="51">
        <f>COUNTIF(J4:J95,5)</f>
        <v>63</v>
      </c>
      <c r="U27" s="51">
        <f>T27*5</f>
        <v>315</v>
      </c>
      <c r="V27" s="70">
        <f t="shared" si="1"/>
        <v>100</v>
      </c>
      <c r="W27" s="85"/>
    </row>
    <row r="28" spans="1:23">
      <c r="A28" s="55">
        <v>6327</v>
      </c>
      <c r="B28" s="56">
        <v>25</v>
      </c>
      <c r="C28" s="5">
        <v>4</v>
      </c>
      <c r="D28" s="5">
        <v>5</v>
      </c>
      <c r="E28" s="5">
        <v>5</v>
      </c>
      <c r="F28" s="5">
        <v>5</v>
      </c>
      <c r="G28" s="5">
        <v>5</v>
      </c>
      <c r="H28" s="5">
        <v>5</v>
      </c>
      <c r="I28" s="5">
        <v>5</v>
      </c>
      <c r="J28" s="5">
        <v>4</v>
      </c>
      <c r="K28" s="5">
        <v>4</v>
      </c>
      <c r="L28" s="5">
        <v>5</v>
      </c>
      <c r="M28" s="8">
        <v>1</v>
      </c>
      <c r="N28" s="8">
        <v>1</v>
      </c>
      <c r="R28" s="73"/>
      <c r="S28" s="51">
        <v>4</v>
      </c>
      <c r="T28" s="51">
        <f>COUNTIF(J4:J95,4)</f>
        <v>29</v>
      </c>
      <c r="U28" s="51">
        <f>T28*4</f>
        <v>116</v>
      </c>
      <c r="V28" s="70">
        <f t="shared" si="1"/>
        <v>46.031746031746032</v>
      </c>
      <c r="W28" s="85"/>
    </row>
    <row r="29" spans="1:23">
      <c r="A29" s="55">
        <v>6327</v>
      </c>
      <c r="B29" s="56">
        <v>26</v>
      </c>
      <c r="C29" s="5">
        <v>5</v>
      </c>
      <c r="D29" s="5">
        <v>5</v>
      </c>
      <c r="E29" s="5">
        <v>5</v>
      </c>
      <c r="F29" s="5">
        <v>5</v>
      </c>
      <c r="G29" s="5">
        <v>5</v>
      </c>
      <c r="H29" s="5">
        <v>5</v>
      </c>
      <c r="I29" s="5">
        <v>5</v>
      </c>
      <c r="J29" s="5">
        <v>4</v>
      </c>
      <c r="K29" s="5">
        <v>4</v>
      </c>
      <c r="L29" s="5">
        <v>5</v>
      </c>
      <c r="M29" s="8">
        <v>1</v>
      </c>
      <c r="N29" s="8">
        <v>1</v>
      </c>
      <c r="R29" s="73"/>
      <c r="S29" s="51">
        <v>3</v>
      </c>
      <c r="T29" s="51">
        <f>COUNTIF(J4:J95,3)</f>
        <v>0</v>
      </c>
      <c r="U29" s="51">
        <f>T29*3</f>
        <v>0</v>
      </c>
      <c r="V29" s="70">
        <f t="shared" si="1"/>
        <v>0</v>
      </c>
      <c r="W29" s="76">
        <f>SUM(U27:U29)/63</f>
        <v>6.8412698412698409</v>
      </c>
    </row>
    <row r="30" spans="1:23">
      <c r="A30" s="55">
        <v>6327</v>
      </c>
      <c r="B30" s="56">
        <v>27</v>
      </c>
      <c r="C30" s="5">
        <v>5</v>
      </c>
      <c r="D30" s="5">
        <v>5</v>
      </c>
      <c r="E30" s="5">
        <v>5</v>
      </c>
      <c r="F30" s="5">
        <v>5</v>
      </c>
      <c r="G30" s="5">
        <v>5</v>
      </c>
      <c r="H30" s="5">
        <v>5</v>
      </c>
      <c r="I30" s="5">
        <v>4</v>
      </c>
      <c r="J30" s="5">
        <v>5</v>
      </c>
      <c r="K30" s="5">
        <v>4</v>
      </c>
      <c r="L30" s="5">
        <v>5</v>
      </c>
      <c r="M30" s="8">
        <v>1</v>
      </c>
      <c r="N30" s="8">
        <v>1</v>
      </c>
      <c r="R30" s="73" t="s">
        <v>67</v>
      </c>
      <c r="S30" s="51">
        <v>5</v>
      </c>
      <c r="T30" s="51">
        <f>COUNTIF(K4:K95,5)</f>
        <v>61</v>
      </c>
      <c r="U30" s="51">
        <f>T30*5</f>
        <v>305</v>
      </c>
      <c r="V30" s="70">
        <f t="shared" si="1"/>
        <v>96.825396825396822</v>
      </c>
      <c r="W30" s="85"/>
    </row>
    <row r="31" spans="1:23">
      <c r="A31" s="55">
        <v>6327</v>
      </c>
      <c r="B31" s="56">
        <v>28</v>
      </c>
      <c r="C31" s="5">
        <v>5</v>
      </c>
      <c r="D31" s="5">
        <v>5</v>
      </c>
      <c r="E31" s="5">
        <v>5</v>
      </c>
      <c r="F31" s="5">
        <v>5</v>
      </c>
      <c r="G31" s="5">
        <v>5</v>
      </c>
      <c r="H31" s="5">
        <v>5</v>
      </c>
      <c r="I31" s="5">
        <v>5</v>
      </c>
      <c r="J31" s="5">
        <v>4</v>
      </c>
      <c r="K31" s="5">
        <v>5</v>
      </c>
      <c r="L31" s="5">
        <v>4</v>
      </c>
      <c r="M31" s="8">
        <v>1</v>
      </c>
      <c r="N31" s="8">
        <v>1</v>
      </c>
      <c r="R31" s="73"/>
      <c r="S31" s="51">
        <v>4</v>
      </c>
      <c r="T31" s="51">
        <f>COUNTIF(K4:K95,4)</f>
        <v>31</v>
      </c>
      <c r="U31" s="51">
        <f>T31*4</f>
        <v>124</v>
      </c>
      <c r="V31" s="70">
        <f t="shared" si="1"/>
        <v>49.206349206349209</v>
      </c>
      <c r="W31" s="85"/>
    </row>
    <row r="32" spans="1:23">
      <c r="A32" s="55">
        <v>6327</v>
      </c>
      <c r="B32" s="56">
        <v>29</v>
      </c>
      <c r="C32" s="5">
        <v>5</v>
      </c>
      <c r="D32" s="5">
        <v>5</v>
      </c>
      <c r="E32" s="5">
        <v>5</v>
      </c>
      <c r="F32" s="5">
        <v>5</v>
      </c>
      <c r="G32" s="5">
        <v>5</v>
      </c>
      <c r="H32" s="5">
        <v>5</v>
      </c>
      <c r="I32" s="5">
        <v>5</v>
      </c>
      <c r="J32" s="5">
        <v>4</v>
      </c>
      <c r="K32" s="5">
        <v>4</v>
      </c>
      <c r="L32" s="5">
        <v>4</v>
      </c>
      <c r="M32" s="8">
        <v>1</v>
      </c>
      <c r="N32" s="8">
        <v>1</v>
      </c>
      <c r="R32" s="73"/>
      <c r="S32" s="51">
        <v>3</v>
      </c>
      <c r="T32" s="51">
        <f>COUNTIF(K4:K95,3)</f>
        <v>0</v>
      </c>
      <c r="U32" s="51">
        <f>T32*3</f>
        <v>0</v>
      </c>
      <c r="V32" s="70">
        <f t="shared" si="1"/>
        <v>0</v>
      </c>
      <c r="W32" s="76">
        <f>SUM(U30:U32)/63</f>
        <v>6.8095238095238093</v>
      </c>
    </row>
    <row r="33" spans="1:23">
      <c r="A33" s="55">
        <v>6327</v>
      </c>
      <c r="B33" s="56">
        <v>30</v>
      </c>
      <c r="C33" s="5">
        <v>5</v>
      </c>
      <c r="D33" s="5">
        <v>5</v>
      </c>
      <c r="E33" s="5">
        <v>5</v>
      </c>
      <c r="F33" s="5">
        <v>5</v>
      </c>
      <c r="G33" s="5">
        <v>5</v>
      </c>
      <c r="H33" s="5">
        <v>5</v>
      </c>
      <c r="I33" s="5">
        <v>5</v>
      </c>
      <c r="J33" s="5">
        <v>5</v>
      </c>
      <c r="K33" s="5">
        <v>5</v>
      </c>
      <c r="L33" s="5">
        <v>5</v>
      </c>
      <c r="M33" s="8">
        <v>1</v>
      </c>
      <c r="N33" s="8">
        <v>1</v>
      </c>
      <c r="R33" s="71"/>
      <c r="S33" s="52"/>
      <c r="T33" s="52"/>
      <c r="U33" s="52"/>
      <c r="V33" s="76"/>
    </row>
    <row r="34" spans="1:23">
      <c r="A34" s="55">
        <v>6327</v>
      </c>
      <c r="B34" s="56">
        <v>31</v>
      </c>
      <c r="C34" s="5">
        <v>4</v>
      </c>
      <c r="D34" s="5">
        <v>5</v>
      </c>
      <c r="E34" s="5">
        <v>5</v>
      </c>
      <c r="F34" s="5">
        <v>5</v>
      </c>
      <c r="G34" s="5">
        <v>5</v>
      </c>
      <c r="H34" s="5">
        <v>5</v>
      </c>
      <c r="I34" s="5">
        <v>4</v>
      </c>
      <c r="J34" s="5">
        <v>5</v>
      </c>
      <c r="K34" s="5">
        <v>5</v>
      </c>
      <c r="L34" s="5">
        <v>4</v>
      </c>
      <c r="M34" s="8">
        <v>1</v>
      </c>
      <c r="N34" s="8">
        <v>1</v>
      </c>
      <c r="R34" s="78" t="s">
        <v>68</v>
      </c>
      <c r="S34" s="51">
        <v>5</v>
      </c>
      <c r="T34" s="51">
        <f>COUNTIF(L4:L95,5)</f>
        <v>68</v>
      </c>
      <c r="U34" s="51">
        <f>T34*5</f>
        <v>340</v>
      </c>
      <c r="V34" s="70">
        <f t="shared" si="1"/>
        <v>107.93650793650794</v>
      </c>
    </row>
    <row r="35" spans="1:23">
      <c r="A35" s="55">
        <v>6327</v>
      </c>
      <c r="B35" s="56">
        <v>32</v>
      </c>
      <c r="C35" s="5">
        <v>5</v>
      </c>
      <c r="D35" s="5">
        <v>5</v>
      </c>
      <c r="E35" s="5">
        <v>5</v>
      </c>
      <c r="F35" s="5">
        <v>5</v>
      </c>
      <c r="G35" s="5">
        <v>5</v>
      </c>
      <c r="H35" s="5">
        <v>5</v>
      </c>
      <c r="I35" s="5">
        <v>5</v>
      </c>
      <c r="J35" s="5">
        <v>5</v>
      </c>
      <c r="K35" s="5">
        <v>4</v>
      </c>
      <c r="L35" s="5">
        <v>5</v>
      </c>
      <c r="M35" s="8">
        <v>1</v>
      </c>
      <c r="N35" s="8">
        <v>1</v>
      </c>
      <c r="R35" s="78"/>
      <c r="S35" s="51">
        <v>4</v>
      </c>
      <c r="T35" s="51">
        <f>COUNTIF(K4:K95,4)</f>
        <v>31</v>
      </c>
      <c r="U35" s="51">
        <f>T35*4</f>
        <v>124</v>
      </c>
      <c r="V35" s="70">
        <f t="shared" si="1"/>
        <v>49.206349206349209</v>
      </c>
    </row>
    <row r="36" spans="1:23">
      <c r="A36" s="55">
        <v>6327</v>
      </c>
      <c r="B36" s="56">
        <v>33</v>
      </c>
      <c r="C36" s="5">
        <v>4</v>
      </c>
      <c r="D36" s="5">
        <v>5</v>
      </c>
      <c r="E36" s="5">
        <v>5</v>
      </c>
      <c r="F36" s="5">
        <v>5</v>
      </c>
      <c r="G36" s="5">
        <v>5</v>
      </c>
      <c r="H36" s="5">
        <v>5</v>
      </c>
      <c r="I36" s="5">
        <v>4</v>
      </c>
      <c r="J36" s="5">
        <v>5</v>
      </c>
      <c r="K36" s="5">
        <v>5</v>
      </c>
      <c r="L36" s="5">
        <v>4</v>
      </c>
      <c r="M36" s="8">
        <v>1</v>
      </c>
      <c r="N36" s="8">
        <v>1</v>
      </c>
      <c r="R36" s="78"/>
      <c r="S36" s="51">
        <v>3</v>
      </c>
      <c r="T36" s="51">
        <f>COUNTIF(K4:K95,3)</f>
        <v>0</v>
      </c>
      <c r="U36" s="51">
        <f>U38</f>
        <v>0</v>
      </c>
      <c r="V36" s="70">
        <f t="shared" si="1"/>
        <v>0</v>
      </c>
      <c r="W36" s="76">
        <f>SUM(U34:U36)/63</f>
        <v>7.3650793650793647</v>
      </c>
    </row>
    <row r="37" spans="1:23">
      <c r="A37" s="55">
        <v>6327</v>
      </c>
      <c r="B37" s="56">
        <v>34</v>
      </c>
      <c r="C37" s="5">
        <v>5</v>
      </c>
      <c r="D37" s="5">
        <v>5</v>
      </c>
      <c r="E37" s="5">
        <v>5</v>
      </c>
      <c r="F37" s="5">
        <v>5</v>
      </c>
      <c r="G37" s="5">
        <v>5</v>
      </c>
      <c r="H37" s="5">
        <v>5</v>
      </c>
      <c r="I37" s="5">
        <v>4</v>
      </c>
      <c r="J37" s="5">
        <v>4</v>
      </c>
      <c r="K37" s="5">
        <v>4</v>
      </c>
      <c r="L37" s="5">
        <v>5</v>
      </c>
      <c r="M37" s="8">
        <v>1</v>
      </c>
      <c r="N37" s="8">
        <v>1</v>
      </c>
      <c r="R37" s="74"/>
      <c r="S37" s="38"/>
      <c r="T37" s="38"/>
      <c r="U37" s="38"/>
      <c r="V37" s="77"/>
    </row>
    <row r="38" spans="1:23">
      <c r="A38" s="55">
        <v>6327</v>
      </c>
      <c r="B38" s="56">
        <v>35</v>
      </c>
      <c r="C38" s="5">
        <v>5</v>
      </c>
      <c r="D38" s="5">
        <v>5</v>
      </c>
      <c r="E38" s="5">
        <v>5</v>
      </c>
      <c r="F38" s="5">
        <v>5</v>
      </c>
      <c r="G38" s="5">
        <v>5</v>
      </c>
      <c r="H38" s="5">
        <v>5</v>
      </c>
      <c r="I38" s="5">
        <v>5</v>
      </c>
      <c r="J38" s="5">
        <v>4</v>
      </c>
      <c r="K38" s="5">
        <v>5</v>
      </c>
      <c r="L38" s="5">
        <v>5</v>
      </c>
      <c r="M38" s="8">
        <v>1</v>
      </c>
      <c r="N38" s="8">
        <v>1</v>
      </c>
      <c r="R38" s="79" t="s">
        <v>69</v>
      </c>
      <c r="S38" s="51">
        <v>1</v>
      </c>
      <c r="T38" s="51">
        <f>COUNTIF(M4:M95,1)</f>
        <v>92</v>
      </c>
      <c r="U38" s="51"/>
      <c r="V38" s="70">
        <f>SUM(T38*100)/63</f>
        <v>146.03174603174602</v>
      </c>
    </row>
    <row r="39" spans="1:23">
      <c r="A39" s="55">
        <v>6327</v>
      </c>
      <c r="B39" s="56">
        <v>36</v>
      </c>
      <c r="C39" s="5">
        <v>4</v>
      </c>
      <c r="D39" s="5">
        <v>5</v>
      </c>
      <c r="E39" s="5">
        <v>5</v>
      </c>
      <c r="F39" s="5">
        <v>5</v>
      </c>
      <c r="G39" s="5">
        <v>5</v>
      </c>
      <c r="H39" s="5">
        <v>5</v>
      </c>
      <c r="I39" s="5">
        <v>5</v>
      </c>
      <c r="J39" s="5">
        <v>5</v>
      </c>
      <c r="K39" s="5">
        <v>5</v>
      </c>
      <c r="L39" s="5">
        <v>5</v>
      </c>
      <c r="M39" s="8">
        <v>1</v>
      </c>
      <c r="N39" s="8">
        <v>1</v>
      </c>
      <c r="R39" s="80"/>
      <c r="S39" s="51">
        <v>2</v>
      </c>
      <c r="T39" s="51">
        <f>COUNTIF(M4:M95,2)</f>
        <v>0</v>
      </c>
      <c r="U39" s="51"/>
      <c r="V39" s="70">
        <f>SUM(T39)/63</f>
        <v>0</v>
      </c>
    </row>
    <row r="40" spans="1:23">
      <c r="A40" s="55">
        <v>6327</v>
      </c>
      <c r="B40" s="56">
        <v>37</v>
      </c>
      <c r="C40" s="5">
        <v>5</v>
      </c>
      <c r="D40" s="5">
        <v>5</v>
      </c>
      <c r="E40" s="5">
        <v>5</v>
      </c>
      <c r="F40" s="5">
        <v>5</v>
      </c>
      <c r="G40" s="5">
        <v>5</v>
      </c>
      <c r="H40" s="5">
        <v>5</v>
      </c>
      <c r="I40" s="5">
        <v>5</v>
      </c>
      <c r="J40" s="5">
        <v>5</v>
      </c>
      <c r="K40" s="5">
        <v>5</v>
      </c>
      <c r="L40" s="5">
        <v>5</v>
      </c>
      <c r="M40" s="8">
        <v>1</v>
      </c>
      <c r="N40" s="8">
        <v>1</v>
      </c>
      <c r="R40" s="75"/>
      <c r="S40" s="38"/>
      <c r="T40" s="38"/>
      <c r="U40" s="38"/>
      <c r="V40" s="77"/>
    </row>
    <row r="41" spans="1:23">
      <c r="A41" s="55">
        <v>6327</v>
      </c>
      <c r="B41" s="56">
        <v>38</v>
      </c>
      <c r="C41" s="5">
        <v>5</v>
      </c>
      <c r="D41" s="5">
        <v>5</v>
      </c>
      <c r="E41" s="5">
        <v>5</v>
      </c>
      <c r="F41" s="5">
        <v>5</v>
      </c>
      <c r="G41" s="5">
        <v>5</v>
      </c>
      <c r="H41" s="5">
        <v>5</v>
      </c>
      <c r="I41" s="5">
        <v>4</v>
      </c>
      <c r="J41" s="5">
        <v>4</v>
      </c>
      <c r="K41" s="5">
        <v>5</v>
      </c>
      <c r="L41" s="5">
        <v>4</v>
      </c>
      <c r="M41" s="8">
        <v>1</v>
      </c>
      <c r="N41" s="8">
        <v>1</v>
      </c>
      <c r="R41" s="81" t="s">
        <v>70</v>
      </c>
      <c r="S41" s="51">
        <v>1</v>
      </c>
      <c r="T41" s="51">
        <f>COUNTIF(N4:N95,1)</f>
        <v>59</v>
      </c>
      <c r="U41" s="51"/>
      <c r="V41" s="70">
        <f>SUM(T41*100)/63</f>
        <v>93.650793650793645</v>
      </c>
    </row>
    <row r="42" spans="1:23">
      <c r="A42" s="55">
        <v>6327</v>
      </c>
      <c r="B42" s="56">
        <v>39</v>
      </c>
      <c r="C42" s="5">
        <v>5</v>
      </c>
      <c r="D42" s="5">
        <v>5</v>
      </c>
      <c r="E42" s="5">
        <v>5</v>
      </c>
      <c r="F42" s="5">
        <v>5</v>
      </c>
      <c r="G42" s="5">
        <v>5</v>
      </c>
      <c r="H42" s="5">
        <v>5</v>
      </c>
      <c r="I42" s="5">
        <v>4</v>
      </c>
      <c r="J42" s="5">
        <v>5</v>
      </c>
      <c r="K42" s="5">
        <v>4</v>
      </c>
      <c r="L42" s="5">
        <v>5</v>
      </c>
      <c r="M42" s="8">
        <v>1</v>
      </c>
      <c r="N42" s="8">
        <v>1</v>
      </c>
      <c r="R42" s="81"/>
      <c r="S42" s="51">
        <v>2</v>
      </c>
      <c r="T42" s="51">
        <f>COUNTIF(N4:N95,2)</f>
        <v>21</v>
      </c>
      <c r="U42" s="51"/>
      <c r="V42" s="70">
        <f>SUM(T42*100)/63</f>
        <v>33.333333333333336</v>
      </c>
    </row>
    <row r="43" spans="1:23">
      <c r="A43" s="55">
        <v>6327</v>
      </c>
      <c r="B43" s="56">
        <v>40</v>
      </c>
      <c r="C43" s="5">
        <v>5</v>
      </c>
      <c r="D43" s="5">
        <v>5</v>
      </c>
      <c r="E43" s="5">
        <v>5</v>
      </c>
      <c r="F43" s="5">
        <v>5</v>
      </c>
      <c r="G43" s="5">
        <v>5</v>
      </c>
      <c r="H43" s="5">
        <v>5</v>
      </c>
      <c r="I43" s="5">
        <v>5</v>
      </c>
      <c r="J43" s="5">
        <v>5</v>
      </c>
      <c r="K43" s="5">
        <v>5</v>
      </c>
      <c r="L43" s="5">
        <v>5</v>
      </c>
      <c r="M43" s="8">
        <v>1</v>
      </c>
      <c r="N43" s="8">
        <v>1</v>
      </c>
      <c r="R43" s="82"/>
      <c r="S43" s="54">
        <v>3</v>
      </c>
      <c r="T43" s="51">
        <f>COUNTIF(N4:N95,3)</f>
        <v>12</v>
      </c>
      <c r="U43" s="54"/>
      <c r="V43" s="70">
        <f>SUM(T43*100)/63</f>
        <v>19.047619047619047</v>
      </c>
    </row>
    <row r="44" spans="1:23">
      <c r="A44" s="55">
        <v>6327</v>
      </c>
      <c r="B44" s="56">
        <v>41</v>
      </c>
      <c r="C44" s="5">
        <v>5</v>
      </c>
      <c r="D44" s="5">
        <v>5</v>
      </c>
      <c r="E44" s="5">
        <v>5</v>
      </c>
      <c r="F44" s="5">
        <v>5</v>
      </c>
      <c r="G44" s="5">
        <v>5</v>
      </c>
      <c r="H44" s="5">
        <v>5</v>
      </c>
      <c r="I44" s="5">
        <v>4</v>
      </c>
      <c r="J44" s="5">
        <v>5</v>
      </c>
      <c r="K44" s="5">
        <v>4</v>
      </c>
      <c r="L44" s="5">
        <v>5</v>
      </c>
      <c r="M44" s="8">
        <v>1</v>
      </c>
      <c r="N44" s="8">
        <v>1</v>
      </c>
      <c r="R44" s="82"/>
      <c r="S44" s="54">
        <v>4</v>
      </c>
      <c r="T44" s="51">
        <f>COUNTIF(N4:N95,4)</f>
        <v>0</v>
      </c>
      <c r="U44" s="54"/>
      <c r="V44" s="70">
        <f>SUM(T44*100)/63</f>
        <v>0</v>
      </c>
    </row>
    <row r="45" spans="1:23">
      <c r="A45" s="55">
        <v>6327</v>
      </c>
      <c r="B45" s="56">
        <v>42</v>
      </c>
      <c r="C45" s="5">
        <v>4</v>
      </c>
      <c r="D45" s="5">
        <v>5</v>
      </c>
      <c r="E45" s="5">
        <v>5</v>
      </c>
      <c r="F45" s="5">
        <v>5</v>
      </c>
      <c r="G45" s="5">
        <v>5</v>
      </c>
      <c r="H45" s="5">
        <v>5</v>
      </c>
      <c r="I45" s="5">
        <v>4</v>
      </c>
      <c r="J45" s="5">
        <v>5</v>
      </c>
      <c r="K45" s="5">
        <v>5</v>
      </c>
      <c r="L45" s="5">
        <v>5</v>
      </c>
      <c r="M45" s="8">
        <v>1</v>
      </c>
      <c r="N45" s="8">
        <v>1</v>
      </c>
      <c r="V45" s="57"/>
    </row>
    <row r="46" spans="1:23">
      <c r="A46" s="55">
        <v>6327</v>
      </c>
      <c r="B46" s="56">
        <v>43</v>
      </c>
      <c r="C46" s="5">
        <v>5</v>
      </c>
      <c r="D46" s="5">
        <v>5</v>
      </c>
      <c r="E46" s="5">
        <v>5</v>
      </c>
      <c r="F46" s="5">
        <v>5</v>
      </c>
      <c r="G46" s="5">
        <v>5</v>
      </c>
      <c r="H46" s="5">
        <v>5</v>
      </c>
      <c r="I46" s="5">
        <v>5</v>
      </c>
      <c r="J46" s="5">
        <v>5</v>
      </c>
      <c r="K46" s="5">
        <v>5</v>
      </c>
      <c r="L46" s="5">
        <v>5</v>
      </c>
      <c r="M46" s="8">
        <v>1</v>
      </c>
      <c r="N46" s="8">
        <v>1</v>
      </c>
    </row>
    <row r="47" spans="1:23">
      <c r="A47" s="55">
        <v>6327</v>
      </c>
      <c r="B47" s="56">
        <v>44</v>
      </c>
      <c r="C47" s="5">
        <v>5</v>
      </c>
      <c r="D47" s="5">
        <v>5</v>
      </c>
      <c r="E47" s="5">
        <v>5</v>
      </c>
      <c r="F47" s="5">
        <v>5</v>
      </c>
      <c r="G47" s="5">
        <v>5</v>
      </c>
      <c r="H47" s="5">
        <v>5</v>
      </c>
      <c r="I47" s="5">
        <v>5</v>
      </c>
      <c r="J47" s="5">
        <v>5</v>
      </c>
      <c r="K47" s="5">
        <v>5</v>
      </c>
      <c r="L47" s="5">
        <v>5</v>
      </c>
      <c r="M47" s="8">
        <v>1</v>
      </c>
      <c r="N47" s="8">
        <v>1</v>
      </c>
    </row>
    <row r="48" spans="1:23">
      <c r="A48" s="55">
        <v>6327</v>
      </c>
      <c r="B48" s="56">
        <v>45</v>
      </c>
      <c r="C48" s="5">
        <v>4</v>
      </c>
      <c r="D48" s="5">
        <v>5</v>
      </c>
      <c r="E48" s="5">
        <v>5</v>
      </c>
      <c r="F48" s="5">
        <v>5</v>
      </c>
      <c r="G48" s="5">
        <v>5</v>
      </c>
      <c r="H48" s="5">
        <v>5</v>
      </c>
      <c r="I48" s="5">
        <v>5</v>
      </c>
      <c r="J48" s="5">
        <v>5</v>
      </c>
      <c r="K48" s="5">
        <v>5</v>
      </c>
      <c r="L48" s="5">
        <v>5</v>
      </c>
      <c r="M48" s="8">
        <v>1</v>
      </c>
      <c r="N48" s="8">
        <v>1</v>
      </c>
    </row>
    <row r="49" spans="1:14">
      <c r="A49" s="55">
        <v>6327</v>
      </c>
      <c r="B49" s="56">
        <v>46</v>
      </c>
      <c r="C49" s="5">
        <v>5</v>
      </c>
      <c r="D49" s="5">
        <v>5</v>
      </c>
      <c r="E49" s="5">
        <v>5</v>
      </c>
      <c r="F49" s="5">
        <v>5</v>
      </c>
      <c r="G49" s="5">
        <v>5</v>
      </c>
      <c r="H49" s="5">
        <v>5</v>
      </c>
      <c r="I49" s="5">
        <v>5</v>
      </c>
      <c r="J49" s="5">
        <v>5</v>
      </c>
      <c r="K49" s="5">
        <v>5</v>
      </c>
      <c r="L49" s="5">
        <v>5</v>
      </c>
      <c r="M49" s="8">
        <v>1</v>
      </c>
      <c r="N49" s="8">
        <v>1</v>
      </c>
    </row>
    <row r="50" spans="1:14">
      <c r="A50" s="55">
        <v>6327</v>
      </c>
      <c r="B50" s="56">
        <v>47</v>
      </c>
      <c r="C50" s="5">
        <v>5</v>
      </c>
      <c r="D50" s="5">
        <v>5</v>
      </c>
      <c r="E50" s="5">
        <v>4</v>
      </c>
      <c r="F50" s="5">
        <v>5</v>
      </c>
      <c r="G50" s="5">
        <v>5</v>
      </c>
      <c r="H50" s="5">
        <v>5</v>
      </c>
      <c r="I50" s="5">
        <v>5</v>
      </c>
      <c r="J50" s="5">
        <v>4</v>
      </c>
      <c r="K50" s="5">
        <v>4</v>
      </c>
      <c r="L50" s="5">
        <v>4</v>
      </c>
      <c r="M50" s="8">
        <v>1</v>
      </c>
      <c r="N50" s="8">
        <v>2</v>
      </c>
    </row>
    <row r="51" spans="1:14">
      <c r="A51" s="55">
        <v>6327</v>
      </c>
      <c r="B51" s="56">
        <v>48</v>
      </c>
      <c r="C51" s="5">
        <v>4</v>
      </c>
      <c r="D51" s="5">
        <v>4</v>
      </c>
      <c r="E51" s="5">
        <v>5</v>
      </c>
      <c r="F51" s="5">
        <v>5</v>
      </c>
      <c r="G51" s="5">
        <v>5</v>
      </c>
      <c r="H51" s="5">
        <v>5</v>
      </c>
      <c r="I51" s="5">
        <v>5</v>
      </c>
      <c r="J51" s="5">
        <v>4</v>
      </c>
      <c r="K51" s="5">
        <v>4</v>
      </c>
      <c r="L51" s="5">
        <v>4</v>
      </c>
      <c r="M51" s="8">
        <v>1</v>
      </c>
      <c r="N51" s="8">
        <v>1</v>
      </c>
    </row>
    <row r="52" spans="1:14">
      <c r="A52" s="55">
        <v>6327</v>
      </c>
      <c r="B52" s="56">
        <v>49</v>
      </c>
      <c r="C52" s="5">
        <v>4</v>
      </c>
      <c r="D52" s="5">
        <v>5</v>
      </c>
      <c r="E52" s="5">
        <v>5</v>
      </c>
      <c r="F52" s="5">
        <v>5</v>
      </c>
      <c r="G52" s="5">
        <v>5</v>
      </c>
      <c r="H52" s="5">
        <v>5</v>
      </c>
      <c r="I52" s="5">
        <v>4</v>
      </c>
      <c r="J52" s="5">
        <v>5</v>
      </c>
      <c r="K52" s="5">
        <v>5</v>
      </c>
      <c r="L52" s="5">
        <v>5</v>
      </c>
      <c r="M52" s="8">
        <v>1</v>
      </c>
      <c r="N52" s="8">
        <v>2</v>
      </c>
    </row>
    <row r="53" spans="1:14">
      <c r="A53" s="55">
        <v>6327</v>
      </c>
      <c r="B53" s="56">
        <v>50</v>
      </c>
      <c r="C53" s="5">
        <v>5</v>
      </c>
      <c r="D53" s="5">
        <v>5</v>
      </c>
      <c r="E53" s="5">
        <v>5</v>
      </c>
      <c r="F53" s="5">
        <v>5</v>
      </c>
      <c r="G53" s="5">
        <v>4</v>
      </c>
      <c r="H53" s="5">
        <v>5</v>
      </c>
      <c r="I53" s="5">
        <v>4</v>
      </c>
      <c r="J53" s="5">
        <v>5</v>
      </c>
      <c r="K53" s="5">
        <v>5</v>
      </c>
      <c r="L53" s="5">
        <v>5</v>
      </c>
      <c r="M53" s="8">
        <v>1</v>
      </c>
      <c r="N53" s="8">
        <v>3</v>
      </c>
    </row>
    <row r="54" spans="1:14">
      <c r="A54" s="55">
        <v>6327</v>
      </c>
      <c r="B54" s="56">
        <v>51</v>
      </c>
      <c r="C54" s="5">
        <v>5</v>
      </c>
      <c r="D54" s="5">
        <v>4</v>
      </c>
      <c r="E54" s="5">
        <v>5</v>
      </c>
      <c r="F54" s="5">
        <v>5</v>
      </c>
      <c r="G54" s="5">
        <v>5</v>
      </c>
      <c r="H54" s="5">
        <v>5</v>
      </c>
      <c r="I54" s="5">
        <v>5</v>
      </c>
      <c r="J54" s="5">
        <v>5</v>
      </c>
      <c r="K54" s="5">
        <v>5</v>
      </c>
      <c r="L54" s="5">
        <v>5</v>
      </c>
      <c r="M54" s="8">
        <v>1</v>
      </c>
      <c r="N54" s="8">
        <v>1</v>
      </c>
    </row>
    <row r="55" spans="1:14">
      <c r="A55" s="55">
        <v>6327</v>
      </c>
      <c r="B55" s="56">
        <v>52</v>
      </c>
      <c r="C55" s="5">
        <v>5</v>
      </c>
      <c r="D55" s="5">
        <v>4</v>
      </c>
      <c r="E55" s="5">
        <v>5</v>
      </c>
      <c r="F55" s="5">
        <v>5</v>
      </c>
      <c r="G55" s="5">
        <v>5</v>
      </c>
      <c r="H55" s="5">
        <v>5</v>
      </c>
      <c r="I55" s="5">
        <v>5</v>
      </c>
      <c r="J55" s="5">
        <v>5</v>
      </c>
      <c r="K55" s="5">
        <v>5</v>
      </c>
      <c r="L55" s="5">
        <v>5</v>
      </c>
      <c r="M55" s="8">
        <v>1</v>
      </c>
      <c r="N55" s="8">
        <v>2</v>
      </c>
    </row>
    <row r="56" spans="1:14">
      <c r="A56" s="55">
        <v>6327</v>
      </c>
      <c r="B56" s="56">
        <v>53</v>
      </c>
      <c r="C56" s="5">
        <v>4</v>
      </c>
      <c r="D56" s="5">
        <v>5</v>
      </c>
      <c r="E56" s="5">
        <v>4</v>
      </c>
      <c r="F56" s="5">
        <v>5</v>
      </c>
      <c r="G56" s="5">
        <v>5</v>
      </c>
      <c r="H56" s="5">
        <v>5</v>
      </c>
      <c r="I56" s="5">
        <v>5</v>
      </c>
      <c r="J56" s="5">
        <v>4</v>
      </c>
      <c r="K56" s="5">
        <v>5</v>
      </c>
      <c r="L56" s="5">
        <v>5</v>
      </c>
      <c r="M56" s="8">
        <v>1</v>
      </c>
      <c r="N56" s="8">
        <v>1</v>
      </c>
    </row>
    <row r="57" spans="1:14">
      <c r="A57" s="55">
        <v>6327</v>
      </c>
      <c r="B57" s="56">
        <v>54</v>
      </c>
      <c r="C57" s="5">
        <v>4</v>
      </c>
      <c r="D57" s="5">
        <v>5</v>
      </c>
      <c r="E57" s="5">
        <v>4</v>
      </c>
      <c r="F57" s="5">
        <v>5</v>
      </c>
      <c r="G57" s="5">
        <v>5</v>
      </c>
      <c r="H57" s="5">
        <v>5</v>
      </c>
      <c r="I57" s="5">
        <v>5</v>
      </c>
      <c r="J57" s="5">
        <v>5</v>
      </c>
      <c r="K57" s="5">
        <v>5</v>
      </c>
      <c r="L57" s="5">
        <v>5</v>
      </c>
      <c r="M57" s="8">
        <v>1</v>
      </c>
      <c r="N57" s="8">
        <v>2</v>
      </c>
    </row>
    <row r="58" spans="1:14">
      <c r="A58" s="55">
        <v>6327</v>
      </c>
      <c r="B58" s="56">
        <v>55</v>
      </c>
      <c r="C58" s="5">
        <v>5</v>
      </c>
      <c r="D58" s="5">
        <v>5</v>
      </c>
      <c r="E58" s="5">
        <v>5</v>
      </c>
      <c r="F58" s="5">
        <v>5</v>
      </c>
      <c r="G58" s="5">
        <v>5</v>
      </c>
      <c r="H58" s="5">
        <v>5</v>
      </c>
      <c r="I58" s="5">
        <v>5</v>
      </c>
      <c r="J58" s="5">
        <v>5</v>
      </c>
      <c r="K58" s="5">
        <v>5</v>
      </c>
      <c r="L58" s="5">
        <v>5</v>
      </c>
      <c r="M58" s="8">
        <v>1</v>
      </c>
      <c r="N58" s="8">
        <v>1</v>
      </c>
    </row>
    <row r="59" spans="1:14">
      <c r="A59" s="55">
        <v>6327</v>
      </c>
      <c r="B59" s="56">
        <v>56</v>
      </c>
      <c r="C59" s="5">
        <v>5</v>
      </c>
      <c r="D59" s="5">
        <v>4</v>
      </c>
      <c r="E59" s="5">
        <v>5</v>
      </c>
      <c r="F59" s="5">
        <v>5</v>
      </c>
      <c r="G59" s="5">
        <v>5</v>
      </c>
      <c r="H59" s="5">
        <v>5</v>
      </c>
      <c r="I59" s="5">
        <v>4</v>
      </c>
      <c r="J59" s="5">
        <v>5</v>
      </c>
      <c r="K59" s="5">
        <v>5</v>
      </c>
      <c r="L59" s="5">
        <v>4</v>
      </c>
      <c r="M59" s="8">
        <v>1</v>
      </c>
      <c r="N59" s="8">
        <v>1</v>
      </c>
    </row>
    <row r="60" spans="1:14">
      <c r="A60" s="55">
        <v>6327</v>
      </c>
      <c r="B60" s="56">
        <v>57</v>
      </c>
      <c r="C60" s="5">
        <v>4</v>
      </c>
      <c r="D60" s="5">
        <v>4</v>
      </c>
      <c r="E60" s="5">
        <v>5</v>
      </c>
      <c r="F60" s="5">
        <v>5</v>
      </c>
      <c r="G60" s="5">
        <v>5</v>
      </c>
      <c r="H60" s="5">
        <v>4</v>
      </c>
      <c r="I60" s="5">
        <v>4</v>
      </c>
      <c r="J60" s="5">
        <v>5</v>
      </c>
      <c r="K60" s="5">
        <v>4</v>
      </c>
      <c r="L60" s="5">
        <v>5</v>
      </c>
      <c r="M60" s="8">
        <v>1</v>
      </c>
      <c r="N60" s="8">
        <v>3</v>
      </c>
    </row>
    <row r="61" spans="1:14">
      <c r="A61" s="55">
        <v>6327</v>
      </c>
      <c r="B61" s="56">
        <v>58</v>
      </c>
      <c r="C61" s="5">
        <v>5</v>
      </c>
      <c r="D61" s="5">
        <v>4</v>
      </c>
      <c r="E61" s="5">
        <v>5</v>
      </c>
      <c r="F61" s="5">
        <v>5</v>
      </c>
      <c r="G61" s="5">
        <v>4</v>
      </c>
      <c r="H61" s="5">
        <v>5</v>
      </c>
      <c r="I61" s="5">
        <v>5</v>
      </c>
      <c r="J61" s="5">
        <v>5</v>
      </c>
      <c r="K61" s="5">
        <v>5</v>
      </c>
      <c r="L61" s="5">
        <v>5</v>
      </c>
      <c r="M61" s="8">
        <v>1</v>
      </c>
      <c r="N61" s="8">
        <v>3</v>
      </c>
    </row>
    <row r="62" spans="1:14">
      <c r="A62" s="55">
        <v>6327</v>
      </c>
      <c r="B62" s="56">
        <v>59</v>
      </c>
      <c r="C62" s="5">
        <v>5</v>
      </c>
      <c r="D62" s="5">
        <v>5</v>
      </c>
      <c r="E62" s="5">
        <v>5</v>
      </c>
      <c r="F62" s="5">
        <v>5</v>
      </c>
      <c r="G62" s="5">
        <v>5</v>
      </c>
      <c r="H62" s="5">
        <v>5</v>
      </c>
      <c r="I62" s="5">
        <v>5</v>
      </c>
      <c r="J62" s="5">
        <v>4</v>
      </c>
      <c r="K62" s="5">
        <v>4</v>
      </c>
      <c r="L62" s="5">
        <v>4</v>
      </c>
      <c r="M62" s="8">
        <v>1</v>
      </c>
      <c r="N62" s="8">
        <v>3</v>
      </c>
    </row>
    <row r="63" spans="1:14">
      <c r="A63" s="55">
        <v>6327</v>
      </c>
      <c r="B63" s="56">
        <v>60</v>
      </c>
      <c r="C63" s="5">
        <v>4</v>
      </c>
      <c r="D63" s="5">
        <v>5</v>
      </c>
      <c r="E63" s="5">
        <v>5</v>
      </c>
      <c r="F63" s="5">
        <v>5</v>
      </c>
      <c r="G63" s="5">
        <v>5</v>
      </c>
      <c r="H63" s="5">
        <v>5</v>
      </c>
      <c r="I63" s="5">
        <v>5</v>
      </c>
      <c r="J63" s="5">
        <v>4</v>
      </c>
      <c r="K63" s="5">
        <v>5</v>
      </c>
      <c r="L63" s="5">
        <v>5</v>
      </c>
      <c r="M63" s="8">
        <v>1</v>
      </c>
      <c r="N63" s="8">
        <v>1</v>
      </c>
    </row>
    <row r="64" spans="1:14">
      <c r="A64" s="55">
        <v>6327</v>
      </c>
      <c r="B64" s="56">
        <v>61</v>
      </c>
      <c r="C64" s="5">
        <v>5</v>
      </c>
      <c r="D64" s="5">
        <v>5</v>
      </c>
      <c r="E64" s="5">
        <v>5</v>
      </c>
      <c r="F64" s="5">
        <v>5</v>
      </c>
      <c r="G64" s="5">
        <v>5</v>
      </c>
      <c r="H64" s="5">
        <v>5</v>
      </c>
      <c r="I64" s="5">
        <v>5</v>
      </c>
      <c r="J64" s="5">
        <v>5</v>
      </c>
      <c r="K64" s="5">
        <v>5</v>
      </c>
      <c r="L64" s="5">
        <v>5</v>
      </c>
      <c r="M64" s="8">
        <v>1</v>
      </c>
      <c r="N64" s="8">
        <v>3</v>
      </c>
    </row>
    <row r="65" spans="1:14">
      <c r="A65" s="55">
        <v>6327</v>
      </c>
      <c r="B65" s="56">
        <v>62</v>
      </c>
      <c r="C65" s="5">
        <v>3</v>
      </c>
      <c r="D65" s="5">
        <v>5</v>
      </c>
      <c r="E65" s="5">
        <v>5</v>
      </c>
      <c r="F65" s="5">
        <v>5</v>
      </c>
      <c r="G65" s="5">
        <v>5</v>
      </c>
      <c r="H65" s="5">
        <v>5</v>
      </c>
      <c r="I65" s="5">
        <v>4</v>
      </c>
      <c r="J65" s="5">
        <v>5</v>
      </c>
      <c r="K65" s="5">
        <v>5</v>
      </c>
      <c r="L65" s="5">
        <v>5</v>
      </c>
      <c r="M65" s="8">
        <v>1</v>
      </c>
      <c r="N65" s="8">
        <v>1</v>
      </c>
    </row>
    <row r="66" spans="1:14">
      <c r="A66" s="55">
        <v>6327</v>
      </c>
      <c r="B66" s="56">
        <v>63</v>
      </c>
      <c r="C66" s="5">
        <v>4</v>
      </c>
      <c r="D66" s="5">
        <v>5</v>
      </c>
      <c r="E66" s="5">
        <v>5</v>
      </c>
      <c r="F66" s="5">
        <v>5</v>
      </c>
      <c r="G66" s="5">
        <v>5</v>
      </c>
      <c r="H66" s="5">
        <v>5</v>
      </c>
      <c r="I66" s="5">
        <v>5</v>
      </c>
      <c r="J66" s="5">
        <v>5</v>
      </c>
      <c r="K66" s="5">
        <v>5</v>
      </c>
      <c r="L66" s="5">
        <v>5</v>
      </c>
      <c r="M66" s="8">
        <v>1</v>
      </c>
      <c r="N66" s="8">
        <v>3</v>
      </c>
    </row>
    <row r="67" spans="1:14">
      <c r="A67" s="55">
        <v>6327</v>
      </c>
      <c r="B67" s="56">
        <v>64</v>
      </c>
      <c r="C67" s="5">
        <v>5</v>
      </c>
      <c r="D67" s="5">
        <v>5</v>
      </c>
      <c r="E67" s="5">
        <v>4</v>
      </c>
      <c r="F67" s="5">
        <v>5</v>
      </c>
      <c r="G67" s="5">
        <v>4</v>
      </c>
      <c r="H67" s="5">
        <v>5</v>
      </c>
      <c r="I67" s="5">
        <v>5</v>
      </c>
      <c r="J67" s="5">
        <v>5</v>
      </c>
      <c r="K67" s="5">
        <v>5</v>
      </c>
      <c r="L67" s="5">
        <v>5</v>
      </c>
      <c r="M67" s="8">
        <v>1</v>
      </c>
      <c r="N67" s="8">
        <v>1</v>
      </c>
    </row>
    <row r="68" spans="1:14">
      <c r="A68" s="55">
        <v>6327</v>
      </c>
      <c r="B68" s="56">
        <v>65</v>
      </c>
      <c r="C68" s="5">
        <v>4</v>
      </c>
      <c r="D68" s="5">
        <v>4</v>
      </c>
      <c r="E68" s="5">
        <v>4</v>
      </c>
      <c r="F68" s="5">
        <v>5</v>
      </c>
      <c r="G68" s="5">
        <v>5</v>
      </c>
      <c r="H68" s="5">
        <v>5</v>
      </c>
      <c r="I68" s="5">
        <v>4</v>
      </c>
      <c r="J68" s="5">
        <v>5</v>
      </c>
      <c r="K68" s="5">
        <v>4</v>
      </c>
      <c r="L68" s="5">
        <v>4</v>
      </c>
      <c r="M68" s="8">
        <v>1</v>
      </c>
      <c r="N68" s="8">
        <v>1</v>
      </c>
    </row>
    <row r="69" spans="1:14">
      <c r="A69" s="55">
        <v>6327</v>
      </c>
      <c r="B69" s="56">
        <v>66</v>
      </c>
      <c r="C69" s="5">
        <v>4</v>
      </c>
      <c r="D69" s="5">
        <v>5</v>
      </c>
      <c r="E69" s="5">
        <v>4</v>
      </c>
      <c r="F69" s="5">
        <v>5</v>
      </c>
      <c r="G69" s="5">
        <v>5</v>
      </c>
      <c r="H69" s="5">
        <v>5</v>
      </c>
      <c r="I69" s="5">
        <v>5</v>
      </c>
      <c r="J69" s="5">
        <v>5</v>
      </c>
      <c r="K69" s="5">
        <v>4</v>
      </c>
      <c r="L69" s="5">
        <v>4</v>
      </c>
      <c r="M69" s="8">
        <v>1</v>
      </c>
      <c r="N69" s="8">
        <v>1</v>
      </c>
    </row>
    <row r="70" spans="1:14">
      <c r="A70" s="55">
        <v>6327</v>
      </c>
      <c r="B70" s="56">
        <v>67</v>
      </c>
      <c r="C70" s="5">
        <v>4</v>
      </c>
      <c r="D70" s="5">
        <v>5</v>
      </c>
      <c r="E70" s="5">
        <v>5</v>
      </c>
      <c r="F70" s="5">
        <v>5</v>
      </c>
      <c r="G70" s="5">
        <v>5</v>
      </c>
      <c r="H70" s="5">
        <v>5</v>
      </c>
      <c r="I70" s="5">
        <v>5</v>
      </c>
      <c r="J70" s="5">
        <v>5</v>
      </c>
      <c r="K70" s="5">
        <v>5</v>
      </c>
      <c r="L70" s="5">
        <v>5</v>
      </c>
      <c r="M70" s="8">
        <v>1</v>
      </c>
      <c r="N70" s="8">
        <v>1</v>
      </c>
    </row>
    <row r="71" spans="1:14">
      <c r="A71" s="55">
        <v>6327</v>
      </c>
      <c r="B71" s="56">
        <v>68</v>
      </c>
      <c r="C71" s="5">
        <v>5</v>
      </c>
      <c r="D71" s="5">
        <v>5</v>
      </c>
      <c r="E71" s="5">
        <v>5</v>
      </c>
      <c r="F71" s="5">
        <v>5</v>
      </c>
      <c r="G71" s="5">
        <v>5</v>
      </c>
      <c r="H71" s="5">
        <v>5</v>
      </c>
      <c r="I71" s="5">
        <v>5</v>
      </c>
      <c r="J71" s="5">
        <v>4</v>
      </c>
      <c r="K71" s="5">
        <v>5</v>
      </c>
      <c r="L71" s="5">
        <v>5</v>
      </c>
      <c r="M71" s="8">
        <v>1</v>
      </c>
      <c r="N71" s="8">
        <v>1</v>
      </c>
    </row>
    <row r="72" spans="1:14">
      <c r="A72" s="55">
        <v>6327</v>
      </c>
      <c r="B72" s="56">
        <v>69</v>
      </c>
      <c r="C72" s="5">
        <v>5</v>
      </c>
      <c r="D72" s="5">
        <v>5</v>
      </c>
      <c r="E72" s="5">
        <v>5</v>
      </c>
      <c r="F72" s="5">
        <v>5</v>
      </c>
      <c r="G72" s="5">
        <v>5</v>
      </c>
      <c r="H72" s="5">
        <v>5</v>
      </c>
      <c r="I72" s="5">
        <v>5</v>
      </c>
      <c r="J72" s="5">
        <v>5</v>
      </c>
      <c r="K72" s="5">
        <v>5</v>
      </c>
      <c r="L72" s="5">
        <v>5</v>
      </c>
      <c r="M72" s="8">
        <v>1</v>
      </c>
      <c r="N72" s="8">
        <v>2</v>
      </c>
    </row>
    <row r="73" spans="1:14">
      <c r="A73" s="55">
        <v>6327</v>
      </c>
      <c r="B73" s="56">
        <v>70</v>
      </c>
      <c r="C73" s="5">
        <v>5</v>
      </c>
      <c r="D73" s="5">
        <v>5</v>
      </c>
      <c r="E73" s="5">
        <v>4</v>
      </c>
      <c r="F73" s="5">
        <v>5</v>
      </c>
      <c r="G73" s="5">
        <v>5</v>
      </c>
      <c r="H73" s="5">
        <v>4</v>
      </c>
      <c r="I73" s="5">
        <v>5</v>
      </c>
      <c r="J73" s="5">
        <v>4</v>
      </c>
      <c r="K73" s="5">
        <v>5</v>
      </c>
      <c r="L73" s="5">
        <v>5</v>
      </c>
      <c r="M73" s="8">
        <v>1</v>
      </c>
      <c r="N73" s="8">
        <v>3</v>
      </c>
    </row>
    <row r="74" spans="1:14">
      <c r="A74" s="55">
        <v>6327</v>
      </c>
      <c r="B74" s="56">
        <v>71</v>
      </c>
      <c r="C74" s="5">
        <v>5</v>
      </c>
      <c r="D74" s="5">
        <v>4</v>
      </c>
      <c r="E74" s="5">
        <v>5</v>
      </c>
      <c r="F74" s="5">
        <v>5</v>
      </c>
      <c r="G74" s="5">
        <v>5</v>
      </c>
      <c r="H74" s="5">
        <v>5</v>
      </c>
      <c r="I74" s="5">
        <v>4</v>
      </c>
      <c r="J74" s="5">
        <v>5</v>
      </c>
      <c r="K74" s="5">
        <v>5</v>
      </c>
      <c r="L74" s="5">
        <v>5</v>
      </c>
      <c r="M74" s="8">
        <v>1</v>
      </c>
      <c r="N74" s="8">
        <v>2</v>
      </c>
    </row>
    <row r="75" spans="1:14">
      <c r="A75" s="55">
        <v>6327</v>
      </c>
      <c r="B75" s="56">
        <v>72</v>
      </c>
      <c r="C75" s="5">
        <v>3</v>
      </c>
      <c r="D75" s="5">
        <v>5</v>
      </c>
      <c r="E75" s="5">
        <v>5</v>
      </c>
      <c r="F75" s="5">
        <v>5</v>
      </c>
      <c r="G75" s="5">
        <v>5</v>
      </c>
      <c r="H75" s="5">
        <v>5</v>
      </c>
      <c r="I75" s="5">
        <v>5</v>
      </c>
      <c r="J75" s="5">
        <v>5</v>
      </c>
      <c r="K75" s="5">
        <v>4</v>
      </c>
      <c r="L75" s="5">
        <v>4</v>
      </c>
      <c r="M75" s="8">
        <v>1</v>
      </c>
      <c r="N75" s="8">
        <v>2</v>
      </c>
    </row>
    <row r="76" spans="1:14">
      <c r="A76" s="55">
        <v>6327</v>
      </c>
      <c r="B76" s="56">
        <v>73</v>
      </c>
      <c r="C76" s="5">
        <v>4</v>
      </c>
      <c r="D76" s="5">
        <v>5</v>
      </c>
      <c r="E76" s="5">
        <v>5</v>
      </c>
      <c r="F76" s="5">
        <v>5</v>
      </c>
      <c r="G76" s="5">
        <v>5</v>
      </c>
      <c r="H76" s="5">
        <v>5</v>
      </c>
      <c r="I76" s="5">
        <v>5</v>
      </c>
      <c r="J76" s="5">
        <v>5</v>
      </c>
      <c r="K76" s="5">
        <v>5</v>
      </c>
      <c r="L76" s="5">
        <v>5</v>
      </c>
      <c r="M76" s="8">
        <v>1</v>
      </c>
      <c r="N76" s="8">
        <v>2</v>
      </c>
    </row>
    <row r="77" spans="1:14">
      <c r="A77" s="55">
        <v>6327</v>
      </c>
      <c r="B77" s="56">
        <v>74</v>
      </c>
      <c r="C77" s="5">
        <v>4</v>
      </c>
      <c r="D77" s="5">
        <v>4</v>
      </c>
      <c r="E77" s="5">
        <v>5</v>
      </c>
      <c r="F77" s="5">
        <v>5</v>
      </c>
      <c r="G77" s="5">
        <v>5</v>
      </c>
      <c r="H77" s="5">
        <v>5</v>
      </c>
      <c r="I77" s="5">
        <v>5</v>
      </c>
      <c r="J77" s="5">
        <v>5</v>
      </c>
      <c r="K77" s="5">
        <v>5</v>
      </c>
      <c r="L77" s="5">
        <v>5</v>
      </c>
      <c r="M77" s="8">
        <v>1</v>
      </c>
      <c r="N77" s="8">
        <v>2</v>
      </c>
    </row>
    <row r="78" spans="1:14">
      <c r="A78" s="55">
        <v>6327</v>
      </c>
      <c r="B78" s="56">
        <v>75</v>
      </c>
      <c r="C78" s="5">
        <v>5</v>
      </c>
      <c r="D78" s="5">
        <v>5</v>
      </c>
      <c r="E78" s="5">
        <v>4</v>
      </c>
      <c r="F78" s="5">
        <v>5</v>
      </c>
      <c r="G78" s="5">
        <v>5</v>
      </c>
      <c r="H78" s="5">
        <v>5</v>
      </c>
      <c r="I78" s="5">
        <v>5</v>
      </c>
      <c r="J78" s="5">
        <v>5</v>
      </c>
      <c r="K78" s="5">
        <v>5</v>
      </c>
      <c r="L78" s="5">
        <v>5</v>
      </c>
      <c r="M78" s="8">
        <v>1</v>
      </c>
      <c r="N78" s="8">
        <v>2</v>
      </c>
    </row>
    <row r="79" spans="1:14">
      <c r="A79" s="55">
        <v>6327</v>
      </c>
      <c r="B79" s="56">
        <v>76</v>
      </c>
      <c r="C79" s="5">
        <v>5</v>
      </c>
      <c r="D79" s="5">
        <v>4</v>
      </c>
      <c r="E79" s="5">
        <v>5</v>
      </c>
      <c r="F79" s="5">
        <v>5</v>
      </c>
      <c r="G79" s="5">
        <v>4</v>
      </c>
      <c r="H79" s="5">
        <v>5</v>
      </c>
      <c r="I79" s="5">
        <v>5</v>
      </c>
      <c r="J79" s="5">
        <v>4</v>
      </c>
      <c r="K79" s="5">
        <v>5</v>
      </c>
      <c r="L79" s="5">
        <v>4</v>
      </c>
      <c r="M79" s="8">
        <v>1</v>
      </c>
      <c r="N79" s="8">
        <v>2</v>
      </c>
    </row>
    <row r="80" spans="1:14">
      <c r="A80" s="55">
        <v>6327</v>
      </c>
      <c r="B80" s="56">
        <v>77</v>
      </c>
      <c r="C80" s="5">
        <v>5</v>
      </c>
      <c r="D80" s="5">
        <v>5</v>
      </c>
      <c r="E80" s="5">
        <v>5</v>
      </c>
      <c r="F80" s="5">
        <v>5</v>
      </c>
      <c r="G80" s="5">
        <v>5</v>
      </c>
      <c r="H80" s="5">
        <v>5</v>
      </c>
      <c r="I80" s="5">
        <v>5</v>
      </c>
      <c r="J80" s="5">
        <v>4</v>
      </c>
      <c r="K80" s="5">
        <v>4</v>
      </c>
      <c r="L80" s="5">
        <v>5</v>
      </c>
      <c r="M80" s="8">
        <v>1</v>
      </c>
      <c r="N80" s="8">
        <v>2</v>
      </c>
    </row>
    <row r="81" spans="1:14">
      <c r="A81" s="55">
        <v>6327</v>
      </c>
      <c r="B81" s="56">
        <v>78</v>
      </c>
      <c r="C81" s="5">
        <v>5</v>
      </c>
      <c r="D81" s="5">
        <v>5</v>
      </c>
      <c r="E81" s="5">
        <v>4</v>
      </c>
      <c r="F81" s="5">
        <v>5</v>
      </c>
      <c r="G81" s="5">
        <v>5</v>
      </c>
      <c r="H81" s="5">
        <v>5</v>
      </c>
      <c r="I81" s="5">
        <v>5</v>
      </c>
      <c r="J81" s="5">
        <v>4</v>
      </c>
      <c r="K81" s="5">
        <v>4</v>
      </c>
      <c r="L81" s="5">
        <v>4</v>
      </c>
      <c r="M81" s="8">
        <v>1</v>
      </c>
      <c r="N81" s="8">
        <v>2</v>
      </c>
    </row>
    <row r="82" spans="1:14">
      <c r="A82" s="55">
        <v>6327</v>
      </c>
      <c r="B82" s="56">
        <v>79</v>
      </c>
      <c r="C82" s="5">
        <v>4</v>
      </c>
      <c r="D82" s="5">
        <v>5</v>
      </c>
      <c r="E82" s="5">
        <v>4</v>
      </c>
      <c r="F82" s="5">
        <v>5</v>
      </c>
      <c r="G82" s="5">
        <v>5</v>
      </c>
      <c r="H82" s="5">
        <v>5</v>
      </c>
      <c r="I82" s="5">
        <v>4</v>
      </c>
      <c r="J82" s="5">
        <v>5</v>
      </c>
      <c r="K82" s="5">
        <v>4</v>
      </c>
      <c r="L82" s="5">
        <v>5</v>
      </c>
      <c r="M82" s="8">
        <v>1</v>
      </c>
      <c r="N82" s="8">
        <v>2</v>
      </c>
    </row>
    <row r="83" spans="1:14">
      <c r="A83" s="55">
        <v>6327</v>
      </c>
      <c r="B83" s="56">
        <v>80</v>
      </c>
      <c r="C83" s="5">
        <v>5</v>
      </c>
      <c r="D83" s="5">
        <v>4</v>
      </c>
      <c r="E83" s="5">
        <v>5</v>
      </c>
      <c r="F83" s="5">
        <v>5</v>
      </c>
      <c r="G83" s="5">
        <v>5</v>
      </c>
      <c r="H83" s="5">
        <v>5</v>
      </c>
      <c r="I83" s="5">
        <v>5</v>
      </c>
      <c r="J83" s="5">
        <v>5</v>
      </c>
      <c r="K83" s="5">
        <v>5</v>
      </c>
      <c r="L83" s="5">
        <v>5</v>
      </c>
      <c r="M83" s="8">
        <v>1</v>
      </c>
      <c r="N83" s="8">
        <v>3</v>
      </c>
    </row>
    <row r="84" spans="1:14">
      <c r="A84" s="55">
        <v>6327</v>
      </c>
      <c r="B84" s="56">
        <v>81</v>
      </c>
      <c r="C84" s="5">
        <v>5</v>
      </c>
      <c r="D84" s="5">
        <v>4</v>
      </c>
      <c r="E84" s="5">
        <v>5</v>
      </c>
      <c r="F84" s="5">
        <v>5</v>
      </c>
      <c r="G84" s="5">
        <v>5</v>
      </c>
      <c r="H84" s="5">
        <v>5</v>
      </c>
      <c r="I84" s="5">
        <v>5</v>
      </c>
      <c r="J84" s="5">
        <v>5</v>
      </c>
      <c r="K84" s="5">
        <v>5</v>
      </c>
      <c r="L84" s="5">
        <v>5</v>
      </c>
      <c r="M84" s="8">
        <v>1</v>
      </c>
      <c r="N84" s="8">
        <v>2</v>
      </c>
    </row>
    <row r="85" spans="1:14">
      <c r="A85" s="55">
        <v>6327</v>
      </c>
      <c r="B85" s="56">
        <v>82</v>
      </c>
      <c r="C85" s="5">
        <v>4</v>
      </c>
      <c r="D85" s="5">
        <v>5</v>
      </c>
      <c r="E85" s="5">
        <v>5</v>
      </c>
      <c r="F85" s="5">
        <v>5</v>
      </c>
      <c r="G85" s="5">
        <v>5</v>
      </c>
      <c r="H85" s="5">
        <v>5</v>
      </c>
      <c r="I85" s="5">
        <v>5</v>
      </c>
      <c r="J85" s="5">
        <v>5</v>
      </c>
      <c r="K85" s="5">
        <v>5</v>
      </c>
      <c r="L85" s="5">
        <v>5</v>
      </c>
      <c r="M85" s="8">
        <v>1</v>
      </c>
      <c r="N85" s="8">
        <v>3</v>
      </c>
    </row>
    <row r="86" spans="1:14">
      <c r="A86" s="55">
        <v>6327</v>
      </c>
      <c r="B86" s="56">
        <v>83</v>
      </c>
      <c r="C86" s="5">
        <v>4</v>
      </c>
      <c r="D86" s="5">
        <v>5</v>
      </c>
      <c r="E86" s="5">
        <v>5</v>
      </c>
      <c r="F86" s="5">
        <v>5</v>
      </c>
      <c r="G86" s="5">
        <v>5</v>
      </c>
      <c r="H86" s="5">
        <v>5</v>
      </c>
      <c r="I86" s="5">
        <v>5</v>
      </c>
      <c r="J86" s="5">
        <v>5</v>
      </c>
      <c r="K86" s="5">
        <v>5</v>
      </c>
      <c r="L86" s="5">
        <v>5</v>
      </c>
      <c r="M86" s="8">
        <v>1</v>
      </c>
      <c r="N86" s="8">
        <v>2</v>
      </c>
    </row>
    <row r="87" spans="1:14">
      <c r="A87" s="55">
        <v>6327</v>
      </c>
      <c r="B87" s="56">
        <v>84</v>
      </c>
      <c r="C87" s="5">
        <v>5</v>
      </c>
      <c r="D87" s="5">
        <v>5</v>
      </c>
      <c r="E87" s="5">
        <v>5</v>
      </c>
      <c r="F87" s="5">
        <v>5</v>
      </c>
      <c r="G87" s="5">
        <v>5</v>
      </c>
      <c r="H87" s="5">
        <v>5</v>
      </c>
      <c r="I87" s="5">
        <v>5</v>
      </c>
      <c r="J87" s="5">
        <v>5</v>
      </c>
      <c r="K87" s="5">
        <v>5</v>
      </c>
      <c r="L87" s="5">
        <v>5</v>
      </c>
      <c r="M87" s="8">
        <v>1</v>
      </c>
      <c r="N87" s="8">
        <v>2</v>
      </c>
    </row>
    <row r="88" spans="1:14">
      <c r="A88" s="55">
        <v>6327</v>
      </c>
      <c r="B88" s="56">
        <v>85</v>
      </c>
      <c r="C88" s="5">
        <v>4</v>
      </c>
      <c r="D88" s="5">
        <v>5</v>
      </c>
      <c r="E88" s="5">
        <v>5</v>
      </c>
      <c r="F88" s="5">
        <v>5</v>
      </c>
      <c r="G88" s="5">
        <v>4</v>
      </c>
      <c r="H88" s="5">
        <v>5</v>
      </c>
      <c r="I88" s="5">
        <v>4</v>
      </c>
      <c r="J88" s="5">
        <v>5</v>
      </c>
      <c r="K88" s="5">
        <v>5</v>
      </c>
      <c r="L88" s="5">
        <v>5</v>
      </c>
      <c r="M88" s="8">
        <v>1</v>
      </c>
      <c r="N88" s="8">
        <v>2</v>
      </c>
    </row>
    <row r="89" spans="1:14">
      <c r="A89" s="55">
        <v>6327</v>
      </c>
      <c r="B89" s="56">
        <v>86</v>
      </c>
      <c r="C89" s="5">
        <v>5</v>
      </c>
      <c r="D89" s="5">
        <v>5</v>
      </c>
      <c r="E89" s="5">
        <v>5</v>
      </c>
      <c r="F89" s="5">
        <v>5</v>
      </c>
      <c r="G89" s="5">
        <v>5</v>
      </c>
      <c r="H89" s="5">
        <v>5</v>
      </c>
      <c r="I89" s="5">
        <v>5</v>
      </c>
      <c r="J89" s="5">
        <v>5</v>
      </c>
      <c r="K89" s="5">
        <v>5</v>
      </c>
      <c r="L89" s="5">
        <v>5</v>
      </c>
      <c r="M89" s="8">
        <v>1</v>
      </c>
      <c r="N89" s="8">
        <v>3</v>
      </c>
    </row>
    <row r="90" spans="1:14">
      <c r="A90" s="55">
        <v>6327</v>
      </c>
      <c r="B90" s="56">
        <v>87</v>
      </c>
      <c r="C90" s="5">
        <v>5</v>
      </c>
      <c r="D90" s="5">
        <v>5</v>
      </c>
      <c r="E90" s="5">
        <v>4</v>
      </c>
      <c r="F90" s="5">
        <v>5</v>
      </c>
      <c r="G90" s="5">
        <v>5</v>
      </c>
      <c r="H90" s="5">
        <v>4</v>
      </c>
      <c r="I90" s="5">
        <v>5</v>
      </c>
      <c r="J90" s="5">
        <v>5</v>
      </c>
      <c r="K90" s="5">
        <v>5</v>
      </c>
      <c r="L90" s="5">
        <v>5</v>
      </c>
      <c r="M90" s="8">
        <v>1</v>
      </c>
      <c r="N90" s="8">
        <v>3</v>
      </c>
    </row>
    <row r="91" spans="1:14">
      <c r="A91" s="55">
        <v>6327</v>
      </c>
      <c r="B91" s="56">
        <v>88</v>
      </c>
      <c r="C91" s="5">
        <v>5</v>
      </c>
      <c r="D91" s="5">
        <v>4</v>
      </c>
      <c r="E91" s="5">
        <v>5</v>
      </c>
      <c r="F91" s="5">
        <v>5</v>
      </c>
      <c r="G91" s="5">
        <v>5</v>
      </c>
      <c r="H91" s="5">
        <v>5</v>
      </c>
      <c r="I91" s="5">
        <v>5</v>
      </c>
      <c r="J91" s="5">
        <v>4</v>
      </c>
      <c r="K91" s="5">
        <v>5</v>
      </c>
      <c r="L91" s="5">
        <v>5</v>
      </c>
      <c r="M91" s="8">
        <v>1</v>
      </c>
      <c r="N91" s="8">
        <v>3</v>
      </c>
    </row>
    <row r="92" spans="1:14">
      <c r="A92" s="55">
        <v>6327</v>
      </c>
      <c r="B92" s="56">
        <v>89</v>
      </c>
      <c r="C92" s="5">
        <v>5</v>
      </c>
      <c r="D92" s="5">
        <v>5</v>
      </c>
      <c r="E92" s="5">
        <v>5</v>
      </c>
      <c r="F92" s="5">
        <v>5</v>
      </c>
      <c r="G92" s="5">
        <v>5</v>
      </c>
      <c r="H92" s="5">
        <v>5</v>
      </c>
      <c r="I92" s="5">
        <v>5</v>
      </c>
      <c r="J92" s="5">
        <v>5</v>
      </c>
      <c r="K92" s="5">
        <v>5</v>
      </c>
      <c r="L92" s="5">
        <v>5</v>
      </c>
      <c r="M92" s="8">
        <v>1</v>
      </c>
      <c r="N92" s="8">
        <v>2</v>
      </c>
    </row>
    <row r="93" spans="1:14">
      <c r="A93" s="55">
        <v>6327</v>
      </c>
      <c r="B93" s="56">
        <v>90</v>
      </c>
      <c r="C93" s="5">
        <v>4</v>
      </c>
      <c r="D93" s="5">
        <v>5</v>
      </c>
      <c r="E93" s="5">
        <v>5</v>
      </c>
      <c r="F93" s="5">
        <v>5</v>
      </c>
      <c r="G93" s="5">
        <v>5</v>
      </c>
      <c r="H93" s="5">
        <v>5</v>
      </c>
      <c r="I93" s="5">
        <v>5</v>
      </c>
      <c r="J93" s="5">
        <v>5</v>
      </c>
      <c r="K93" s="5">
        <v>4</v>
      </c>
      <c r="L93" s="5">
        <v>4</v>
      </c>
      <c r="M93" s="8">
        <v>1</v>
      </c>
      <c r="N93" s="8">
        <v>2</v>
      </c>
    </row>
    <row r="94" spans="1:14">
      <c r="A94" s="55">
        <v>6327</v>
      </c>
      <c r="B94" s="56">
        <v>91</v>
      </c>
      <c r="C94" s="5">
        <v>5</v>
      </c>
      <c r="D94" s="5">
        <v>5</v>
      </c>
      <c r="E94" s="5">
        <v>5</v>
      </c>
      <c r="F94" s="5">
        <v>5</v>
      </c>
      <c r="G94" s="5">
        <v>5</v>
      </c>
      <c r="H94" s="5">
        <v>5</v>
      </c>
      <c r="I94" s="5">
        <v>4</v>
      </c>
      <c r="J94" s="5">
        <v>5</v>
      </c>
      <c r="K94" s="5">
        <v>5</v>
      </c>
      <c r="L94" s="5">
        <v>5</v>
      </c>
      <c r="M94" s="8">
        <v>1</v>
      </c>
      <c r="N94" s="8">
        <v>2</v>
      </c>
    </row>
    <row r="95" spans="1:14">
      <c r="A95" s="55">
        <v>6327</v>
      </c>
      <c r="B95" s="56">
        <v>92</v>
      </c>
      <c r="C95" s="5">
        <v>5</v>
      </c>
      <c r="D95" s="5">
        <v>5</v>
      </c>
      <c r="E95" s="5">
        <v>4</v>
      </c>
      <c r="F95" s="5">
        <v>5</v>
      </c>
      <c r="G95" s="5">
        <v>5</v>
      </c>
      <c r="H95" s="5">
        <v>5</v>
      </c>
      <c r="I95" s="5">
        <v>5</v>
      </c>
      <c r="J95" s="5">
        <v>5</v>
      </c>
      <c r="K95" s="5">
        <v>5</v>
      </c>
      <c r="L95" s="5">
        <v>5</v>
      </c>
      <c r="M95" s="8">
        <v>1</v>
      </c>
      <c r="N95" s="8">
        <v>1</v>
      </c>
    </row>
    <row r="96" spans="1:14">
      <c r="A96" s="49"/>
      <c r="B96" s="50"/>
      <c r="C96" s="49"/>
      <c r="D96" s="49"/>
      <c r="E96" s="49"/>
      <c r="F96" s="49"/>
      <c r="G96" s="49"/>
      <c r="H96" s="49"/>
      <c r="I96" s="49"/>
      <c r="J96" s="49"/>
      <c r="K96" s="49"/>
      <c r="L96" s="49"/>
      <c r="M96" s="37"/>
      <c r="N96" s="37"/>
    </row>
    <row r="97" spans="1:14" ht="20.25" customHeight="1">
      <c r="A97" s="50"/>
      <c r="B97" s="49"/>
      <c r="C97" s="49"/>
      <c r="D97" s="49"/>
      <c r="E97" s="49"/>
      <c r="F97" s="49"/>
      <c r="G97" s="49"/>
      <c r="H97" s="49"/>
      <c r="I97" s="49"/>
      <c r="J97" s="49"/>
      <c r="K97" s="49"/>
      <c r="L97" s="49"/>
      <c r="M97" s="37"/>
      <c r="N97" s="37"/>
    </row>
    <row r="98" spans="1:14">
      <c r="A98" s="186" t="s">
        <v>3</v>
      </c>
      <c r="B98" s="187"/>
      <c r="C98" s="187"/>
      <c r="D98" s="187"/>
      <c r="E98" s="188"/>
      <c r="F98" s="189" t="s">
        <v>7</v>
      </c>
      <c r="G98" s="190"/>
      <c r="H98" s="190"/>
      <c r="I98" s="190"/>
      <c r="J98" s="191"/>
      <c r="K98" s="1"/>
      <c r="L98" s="99" t="s">
        <v>56</v>
      </c>
      <c r="M98" s="1"/>
    </row>
    <row r="99" spans="1:14">
      <c r="A99" s="192" t="s">
        <v>6</v>
      </c>
      <c r="B99" s="192"/>
      <c r="C99" s="192"/>
      <c r="D99" s="192"/>
      <c r="E99" s="193"/>
      <c r="F99" s="89">
        <v>5</v>
      </c>
      <c r="G99" s="90">
        <v>4</v>
      </c>
      <c r="H99" s="89">
        <v>3</v>
      </c>
      <c r="I99" s="90">
        <v>2</v>
      </c>
      <c r="J99" s="91">
        <v>1</v>
      </c>
      <c r="K99" s="1"/>
      <c r="L99" s="93">
        <v>6</v>
      </c>
      <c r="M99" s="1"/>
    </row>
    <row r="100" spans="1:14" ht="24" customHeight="1">
      <c r="A100" s="194" t="s">
        <v>26</v>
      </c>
      <c r="B100" s="195"/>
      <c r="C100" s="195"/>
      <c r="D100" s="195"/>
      <c r="E100" s="195"/>
      <c r="F100" s="195"/>
      <c r="G100" s="195"/>
      <c r="H100" s="195"/>
      <c r="I100" s="195"/>
      <c r="J100" s="196"/>
      <c r="K100" s="1"/>
      <c r="L100" s="94"/>
      <c r="M100" s="1"/>
    </row>
    <row r="101" spans="1:14" ht="25.5" customHeight="1">
      <c r="A101" s="197" t="s">
        <v>27</v>
      </c>
      <c r="B101" s="198"/>
      <c r="C101" s="198"/>
      <c r="D101" s="198"/>
      <c r="E101" s="199"/>
      <c r="F101" s="15">
        <f>C116*100/C122</f>
        <v>68.478260869565219</v>
      </c>
      <c r="G101" s="15">
        <f>C117*100/C122</f>
        <v>29.347826086956523</v>
      </c>
      <c r="H101" s="15">
        <f>C118*100/C122</f>
        <v>2.1739130434782608</v>
      </c>
      <c r="I101" s="16">
        <f>C119*100/C122</f>
        <v>0</v>
      </c>
      <c r="J101" s="16">
        <f>C120*100/C122</f>
        <v>0</v>
      </c>
      <c r="K101" s="4">
        <f>SUM(F101:J101)</f>
        <v>100.00000000000001</v>
      </c>
      <c r="L101" s="24">
        <f>D121</f>
        <v>0</v>
      </c>
      <c r="M101" s="1"/>
    </row>
    <row r="102" spans="1:14" ht="24" customHeight="1">
      <c r="A102" s="197" t="s">
        <v>28</v>
      </c>
      <c r="B102" s="198"/>
      <c r="C102" s="198"/>
      <c r="D102" s="198"/>
      <c r="E102" s="199"/>
      <c r="F102" s="15">
        <f>E116*100/C122</f>
        <v>85.869565217391298</v>
      </c>
      <c r="G102" s="15">
        <f>E117*100/C122</f>
        <v>14.130434782608695</v>
      </c>
      <c r="H102" s="15">
        <f>E118*100/C122</f>
        <v>0</v>
      </c>
      <c r="I102" s="87">
        <f>E119*100/C122</f>
        <v>0</v>
      </c>
      <c r="J102" s="16">
        <f>E120*100/C122</f>
        <v>0</v>
      </c>
      <c r="K102" s="4">
        <f>SUM(F102:J102)</f>
        <v>100</v>
      </c>
      <c r="L102" s="24">
        <f>F121</f>
        <v>0</v>
      </c>
      <c r="M102" s="1"/>
    </row>
    <row r="103" spans="1:14" ht="24" customHeight="1">
      <c r="A103" s="183" t="s">
        <v>29</v>
      </c>
      <c r="B103" s="184"/>
      <c r="C103" s="184"/>
      <c r="D103" s="184"/>
      <c r="E103" s="185"/>
      <c r="F103" s="15">
        <f>G116*100/C122</f>
        <v>86.956521739130437</v>
      </c>
      <c r="G103" s="15">
        <f>G117*100/C122</f>
        <v>13.043478260869565</v>
      </c>
      <c r="H103" s="15">
        <f>G118*100/C122</f>
        <v>0</v>
      </c>
      <c r="I103" s="88">
        <f>G119*100/C122</f>
        <v>0</v>
      </c>
      <c r="J103" s="16">
        <f>G120*100/C122</f>
        <v>0</v>
      </c>
      <c r="K103" s="4">
        <f>SUM(F103:J103)</f>
        <v>100</v>
      </c>
      <c r="L103" s="24">
        <f>H121</f>
        <v>0</v>
      </c>
      <c r="M103" s="1"/>
    </row>
    <row r="104" spans="1:14" ht="24" customHeight="1">
      <c r="A104" s="194" t="s">
        <v>30</v>
      </c>
      <c r="B104" s="195"/>
      <c r="C104" s="195"/>
      <c r="D104" s="195"/>
      <c r="E104" s="195"/>
      <c r="F104" s="195"/>
      <c r="G104" s="195"/>
      <c r="H104" s="195"/>
      <c r="I104" s="195"/>
      <c r="J104" s="196"/>
      <c r="K104" s="4"/>
      <c r="L104" s="95"/>
      <c r="M104" s="1"/>
    </row>
    <row r="105" spans="1:14" ht="25.5" customHeight="1">
      <c r="A105" s="197" t="s">
        <v>31</v>
      </c>
      <c r="B105" s="198"/>
      <c r="C105" s="198"/>
      <c r="D105" s="198"/>
      <c r="E105" s="199"/>
      <c r="F105" s="15">
        <f>I116*100/I122</f>
        <v>100</v>
      </c>
      <c r="G105" s="15">
        <f>I117*100/I122</f>
        <v>0</v>
      </c>
      <c r="H105" s="15">
        <f>I118*100/I122</f>
        <v>0</v>
      </c>
      <c r="I105" s="15">
        <f>I119*100/I122</f>
        <v>0</v>
      </c>
      <c r="J105" s="15">
        <f>I120*100/I122</f>
        <v>0</v>
      </c>
      <c r="K105" s="4">
        <f>SUM(F105:J105)</f>
        <v>100</v>
      </c>
      <c r="L105" s="24">
        <f>L121</f>
        <v>0</v>
      </c>
      <c r="M105" s="1"/>
    </row>
    <row r="106" spans="1:14" ht="24" customHeight="1">
      <c r="A106" s="197" t="s">
        <v>32</v>
      </c>
      <c r="B106" s="198"/>
      <c r="C106" s="198"/>
      <c r="D106" s="198"/>
      <c r="E106" s="199"/>
      <c r="F106" s="15">
        <f>K116*100/$K$122</f>
        <v>94.565217391304344</v>
      </c>
      <c r="G106" s="15">
        <f>K117*100/$K$122</f>
        <v>5.4347826086956523</v>
      </c>
      <c r="H106" s="15">
        <f>K118*100/$K$122</f>
        <v>0</v>
      </c>
      <c r="I106" s="15">
        <f>K119*100/$K$122</f>
        <v>0</v>
      </c>
      <c r="J106" s="15">
        <f>K120*100/$K$122</f>
        <v>0</v>
      </c>
      <c r="K106" s="4">
        <f>SUM(F106:J106)</f>
        <v>100</v>
      </c>
      <c r="L106" s="24">
        <f>N121</f>
        <v>0</v>
      </c>
      <c r="M106" s="1"/>
    </row>
    <row r="107" spans="1:14" ht="24" customHeight="1">
      <c r="A107" s="183" t="s">
        <v>33</v>
      </c>
      <c r="B107" s="184"/>
      <c r="C107" s="184"/>
      <c r="D107" s="184"/>
      <c r="E107" s="185"/>
      <c r="F107" s="15">
        <f>M116*100/$M$122</f>
        <v>96.739130434782609</v>
      </c>
      <c r="G107" s="15">
        <f>M117*100/$M$122</f>
        <v>3.2608695652173911</v>
      </c>
      <c r="H107" s="15">
        <f>M118*100/$M$122</f>
        <v>0</v>
      </c>
      <c r="I107" s="15">
        <f>M119*100/$M$122</f>
        <v>0</v>
      </c>
      <c r="J107" s="15">
        <f>M120*100/$M$122</f>
        <v>0</v>
      </c>
      <c r="K107" s="4">
        <f>SUM(F107:J107)</f>
        <v>100</v>
      </c>
      <c r="L107" s="24">
        <f>P121</f>
        <v>0</v>
      </c>
      <c r="M107" s="1"/>
    </row>
    <row r="108" spans="1:14" ht="24" customHeight="1">
      <c r="A108" s="194" t="s">
        <v>34</v>
      </c>
      <c r="B108" s="195"/>
      <c r="C108" s="195"/>
      <c r="D108" s="195"/>
      <c r="E108" s="195"/>
      <c r="F108" s="195"/>
      <c r="G108" s="195"/>
      <c r="H108" s="195"/>
      <c r="I108" s="195"/>
      <c r="J108" s="196"/>
      <c r="K108" s="4"/>
      <c r="L108" s="96"/>
      <c r="M108" s="1"/>
    </row>
    <row r="109" spans="1:14" ht="25.5" customHeight="1">
      <c r="A109" s="197" t="s">
        <v>35</v>
      </c>
      <c r="B109" s="198"/>
      <c r="C109" s="198"/>
      <c r="D109" s="198"/>
      <c r="E109" s="199"/>
      <c r="F109" s="15">
        <f>O116*100/$O$122</f>
        <v>67.391304347826093</v>
      </c>
      <c r="G109" s="15">
        <f>O117*100/$O$122</f>
        <v>32.608695652173914</v>
      </c>
      <c r="H109" s="15">
        <f>O118*100/$O$122</f>
        <v>0</v>
      </c>
      <c r="I109" s="15">
        <f>O119*100/$O$122</f>
        <v>0</v>
      </c>
      <c r="J109" s="15">
        <f>O120*100/$O$122</f>
        <v>0</v>
      </c>
      <c r="K109" s="4">
        <f>SUM(F109:J109)</f>
        <v>100</v>
      </c>
      <c r="L109" s="24">
        <f>P121</f>
        <v>0</v>
      </c>
      <c r="M109" s="1"/>
    </row>
    <row r="110" spans="1:14" ht="24" customHeight="1">
      <c r="A110" s="197" t="s">
        <v>36</v>
      </c>
      <c r="B110" s="198"/>
      <c r="C110" s="198"/>
      <c r="D110" s="198"/>
      <c r="E110" s="199"/>
      <c r="F110" s="15">
        <f>Q116*100/$Q$122</f>
        <v>68.478260869565219</v>
      </c>
      <c r="G110" s="15">
        <f>Q117*100/$Q$122</f>
        <v>31.521739130434781</v>
      </c>
      <c r="H110" s="15">
        <f>Q118*100/$Q$122</f>
        <v>0</v>
      </c>
      <c r="I110" s="15">
        <f>Q119*100/$Q$122</f>
        <v>0</v>
      </c>
      <c r="J110" s="15">
        <f>Q120*100/$Q$122</f>
        <v>0</v>
      </c>
      <c r="K110" s="4">
        <f>SUM(F110:J110)</f>
        <v>100</v>
      </c>
      <c r="L110" s="24">
        <f>R121</f>
        <v>0</v>
      </c>
      <c r="M110" s="1"/>
    </row>
    <row r="111" spans="1:14" ht="24" customHeight="1">
      <c r="A111" s="183" t="s">
        <v>37</v>
      </c>
      <c r="B111" s="184"/>
      <c r="C111" s="184"/>
      <c r="D111" s="184"/>
      <c r="E111" s="185"/>
      <c r="F111" s="15">
        <f>S116*100/$S$122</f>
        <v>66.304347826086953</v>
      </c>
      <c r="G111" s="15">
        <f>S117*100/$S$122</f>
        <v>33.695652173913047</v>
      </c>
      <c r="H111" s="15">
        <f>S118*100/$S$122</f>
        <v>0</v>
      </c>
      <c r="I111" s="15">
        <f>S119*100/$S$122</f>
        <v>0</v>
      </c>
      <c r="J111" s="15">
        <f>S120*100/$S$122</f>
        <v>0</v>
      </c>
      <c r="K111" s="4">
        <f>SUM(F111:J111)</f>
        <v>100</v>
      </c>
      <c r="L111" s="24">
        <f>T121</f>
        <v>0</v>
      </c>
      <c r="M111" s="1"/>
    </row>
    <row r="112" spans="1:14" ht="24" customHeight="1">
      <c r="A112" s="200" t="s">
        <v>38</v>
      </c>
      <c r="B112" s="201"/>
      <c r="C112" s="201"/>
      <c r="D112" s="201"/>
      <c r="E112" s="202"/>
      <c r="F112" s="92">
        <f>U116*100/$U$122</f>
        <v>73.913043478260875</v>
      </c>
      <c r="G112" s="92">
        <f>U117*100/$U$122</f>
        <v>26.086956521739129</v>
      </c>
      <c r="H112" s="92">
        <f>U118*100/$U$122</f>
        <v>0</v>
      </c>
      <c r="I112" s="92">
        <f>U119*100/$U$122</f>
        <v>0</v>
      </c>
      <c r="J112" s="92">
        <f>U120*100/$U$122</f>
        <v>0</v>
      </c>
      <c r="K112" s="4">
        <f>SUM(F112:J112)</f>
        <v>100</v>
      </c>
      <c r="L112" s="24">
        <f>V121</f>
        <v>0</v>
      </c>
      <c r="M112" s="1"/>
    </row>
    <row r="113" spans="1:22">
      <c r="L113" s="9"/>
      <c r="M113" s="9"/>
    </row>
    <row r="114" spans="1:22" ht="45" customHeight="1">
      <c r="A114" s="229" t="s">
        <v>39</v>
      </c>
      <c r="B114" s="231" t="s">
        <v>72</v>
      </c>
      <c r="C114" s="213" t="s">
        <v>73</v>
      </c>
      <c r="D114" s="214"/>
      <c r="E114" s="214"/>
      <c r="F114" s="214"/>
      <c r="G114" s="214"/>
      <c r="H114" s="215"/>
      <c r="I114" s="216" t="s">
        <v>30</v>
      </c>
      <c r="J114" s="216"/>
      <c r="K114" s="216"/>
      <c r="L114" s="216"/>
      <c r="M114" s="216"/>
      <c r="N114" s="216"/>
      <c r="O114" s="203" t="s">
        <v>34</v>
      </c>
      <c r="P114" s="204"/>
      <c r="Q114" s="204"/>
      <c r="R114" s="204"/>
      <c r="S114" s="204"/>
      <c r="T114" s="205"/>
      <c r="U114" s="206" t="s">
        <v>38</v>
      </c>
      <c r="V114" s="206"/>
    </row>
    <row r="115" spans="1:22">
      <c r="A115" s="230"/>
      <c r="B115" s="232"/>
      <c r="C115" s="207">
        <v>1.1000000000000001</v>
      </c>
      <c r="D115" s="207"/>
      <c r="E115" s="207">
        <v>1.2</v>
      </c>
      <c r="F115" s="207"/>
      <c r="G115" s="208">
        <v>1.3</v>
      </c>
      <c r="H115" s="208">
        <v>2.1</v>
      </c>
      <c r="I115" s="209">
        <v>2.1</v>
      </c>
      <c r="J115" s="209">
        <v>2.2000000000000002</v>
      </c>
      <c r="K115" s="209">
        <v>2.2000000000000002</v>
      </c>
      <c r="L115" s="209">
        <v>2.2999999999999998</v>
      </c>
      <c r="M115" s="209">
        <v>2.2999999999999998</v>
      </c>
      <c r="N115" s="209"/>
      <c r="O115" s="210">
        <v>3.1</v>
      </c>
      <c r="P115" s="210"/>
      <c r="Q115" s="211">
        <v>3.2</v>
      </c>
      <c r="R115" s="212"/>
      <c r="S115" s="210">
        <v>3.3</v>
      </c>
      <c r="T115" s="210"/>
      <c r="U115" s="206"/>
      <c r="V115" s="206"/>
    </row>
    <row r="116" spans="1:22">
      <c r="A116" s="98">
        <v>5</v>
      </c>
      <c r="B116" s="97">
        <v>100</v>
      </c>
      <c r="C116" s="20">
        <f>COUNTIF(C4:C95,5)</f>
        <v>63</v>
      </c>
      <c r="D116" s="21">
        <f>C116*B116</f>
        <v>6300</v>
      </c>
      <c r="E116" s="20">
        <f>COUNTIF(D4:D95,5)</f>
        <v>79</v>
      </c>
      <c r="F116" s="21">
        <f>E116*B116</f>
        <v>7900</v>
      </c>
      <c r="G116" s="20">
        <f>COUNTIF(E4:E95,5)</f>
        <v>80</v>
      </c>
      <c r="H116" s="21">
        <f>G116*B116</f>
        <v>8000</v>
      </c>
      <c r="I116" s="20">
        <f>COUNTIF(F4:F95,5)</f>
        <v>92</v>
      </c>
      <c r="J116" s="21">
        <f>I116*B116</f>
        <v>9200</v>
      </c>
      <c r="K116" s="20">
        <f>COUNTIF(G4:G95,5)</f>
        <v>87</v>
      </c>
      <c r="L116" s="22">
        <f>K116*B116</f>
        <v>8700</v>
      </c>
      <c r="M116" s="20">
        <f>COUNTIF(H4:H95,5)</f>
        <v>89</v>
      </c>
      <c r="N116" s="21">
        <f>M116*B116</f>
        <v>8900</v>
      </c>
      <c r="O116" s="20">
        <f>COUNTIF(I4:I95,5)</f>
        <v>62</v>
      </c>
      <c r="P116" s="21">
        <f>O116*B116</f>
        <v>6200</v>
      </c>
      <c r="Q116" s="20">
        <f>COUNTIF(J4:J95,5)</f>
        <v>63</v>
      </c>
      <c r="R116" s="21">
        <f>Q116*B116</f>
        <v>6300</v>
      </c>
      <c r="S116" s="20">
        <f>COUNTIF(K4:K95,5)</f>
        <v>61</v>
      </c>
      <c r="T116" s="21">
        <f>S116*B116</f>
        <v>6100</v>
      </c>
      <c r="U116" s="20">
        <f>COUNTIF(L4:L95,5)</f>
        <v>68</v>
      </c>
      <c r="V116" s="21">
        <f>U116*B116</f>
        <v>6800</v>
      </c>
    </row>
    <row r="117" spans="1:22">
      <c r="A117" s="98">
        <v>4</v>
      </c>
      <c r="B117" s="97">
        <v>80</v>
      </c>
      <c r="C117" s="20">
        <f>COUNTIF(C4:C95,4)</f>
        <v>27</v>
      </c>
      <c r="D117" s="21">
        <f>C117*B117</f>
        <v>2160</v>
      </c>
      <c r="E117" s="20">
        <f>COUNTIF(D4:D95,4)</f>
        <v>13</v>
      </c>
      <c r="F117" s="21">
        <f>E117*B117</f>
        <v>1040</v>
      </c>
      <c r="G117" s="20">
        <f>COUNTIF(E4:E95,4)</f>
        <v>12</v>
      </c>
      <c r="H117" s="21">
        <f t="shared" ref="H117:H120" si="2">G117*B117</f>
        <v>960</v>
      </c>
      <c r="I117" s="20">
        <f>COUNTIF(F4:F95,4)</f>
        <v>0</v>
      </c>
      <c r="J117" s="21">
        <f t="shared" ref="J117:J120" si="3">I117*B117</f>
        <v>0</v>
      </c>
      <c r="K117" s="20">
        <f>COUNTIF(G4:G95,4)</f>
        <v>5</v>
      </c>
      <c r="L117" s="22">
        <f t="shared" ref="L117:L120" si="4">K117*B117</f>
        <v>400</v>
      </c>
      <c r="M117" s="20">
        <f>COUNTIF(H4:H95,4)</f>
        <v>3</v>
      </c>
      <c r="N117" s="21">
        <f t="shared" ref="N117:N120" si="5">M117*B117</f>
        <v>240</v>
      </c>
      <c r="O117" s="20">
        <f>COUNTIF(I4:I95,4)</f>
        <v>30</v>
      </c>
      <c r="P117" s="21">
        <f t="shared" ref="P117:P120" si="6">O117*B117</f>
        <v>2400</v>
      </c>
      <c r="Q117" s="20">
        <f>COUNTIF(J4:J95,4)</f>
        <v>29</v>
      </c>
      <c r="R117" s="21">
        <f t="shared" ref="R117:R120" si="7">Q117*B117</f>
        <v>2320</v>
      </c>
      <c r="S117" s="20">
        <f>COUNTIF($K$4:$K$95,4)</f>
        <v>31</v>
      </c>
      <c r="T117" s="21">
        <f t="shared" ref="T117:T120" si="8">S117*B117</f>
        <v>2480</v>
      </c>
      <c r="U117" s="20">
        <f>COUNTIF($L$4:$L$95,4)</f>
        <v>24</v>
      </c>
      <c r="V117" s="21">
        <f t="shared" ref="V117:V120" si="9">U117*B117</f>
        <v>1920</v>
      </c>
    </row>
    <row r="118" spans="1:22">
      <c r="A118" s="98">
        <v>3</v>
      </c>
      <c r="B118" s="97">
        <v>60</v>
      </c>
      <c r="C118" s="20">
        <f>COUNTIF(C4:C95,3)</f>
        <v>2</v>
      </c>
      <c r="D118" s="21">
        <f>C118*60</f>
        <v>120</v>
      </c>
      <c r="E118" s="20">
        <f>COUNTIF(D4:D95,3)</f>
        <v>0</v>
      </c>
      <c r="F118" s="21">
        <f>E118*B118</f>
        <v>0</v>
      </c>
      <c r="G118" s="20">
        <f>COUNTIF(E4:E95,3)</f>
        <v>0</v>
      </c>
      <c r="H118" s="21">
        <f>G118*B118</f>
        <v>0</v>
      </c>
      <c r="I118" s="20">
        <f>COUNTIF(F4:F95,3)</f>
        <v>0</v>
      </c>
      <c r="J118" s="21">
        <f t="shared" si="3"/>
        <v>0</v>
      </c>
      <c r="K118" s="20">
        <f>COUNTIF(G4:G95,3)</f>
        <v>0</v>
      </c>
      <c r="L118" s="22">
        <f t="shared" si="4"/>
        <v>0</v>
      </c>
      <c r="M118" s="20">
        <f>COUNTIF(H4:H95,3)</f>
        <v>0</v>
      </c>
      <c r="N118" s="21">
        <f t="shared" si="5"/>
        <v>0</v>
      </c>
      <c r="O118" s="20">
        <f>COUNTIF(I4:I95,3)</f>
        <v>0</v>
      </c>
      <c r="P118" s="21">
        <f t="shared" si="6"/>
        <v>0</v>
      </c>
      <c r="Q118" s="20">
        <f>COUNTIF(J4:J95,3)</f>
        <v>0</v>
      </c>
      <c r="R118" s="21">
        <f t="shared" si="7"/>
        <v>0</v>
      </c>
      <c r="S118" s="20">
        <f>COUNTIF($K$4:$K$95,3)</f>
        <v>0</v>
      </c>
      <c r="T118" s="21">
        <f t="shared" si="8"/>
        <v>0</v>
      </c>
      <c r="U118" s="20">
        <f>COUNTIF($L$4:$L$95,3)</f>
        <v>0</v>
      </c>
      <c r="V118" s="21">
        <f t="shared" si="9"/>
        <v>0</v>
      </c>
    </row>
    <row r="119" spans="1:22">
      <c r="A119" s="98">
        <v>2</v>
      </c>
      <c r="B119" s="97">
        <v>40</v>
      </c>
      <c r="C119" s="20">
        <f>COUNTIF(C4:C97,2)</f>
        <v>0</v>
      </c>
      <c r="D119" s="21">
        <f>C119*40</f>
        <v>0</v>
      </c>
      <c r="E119" s="20">
        <f>COUNTIF(D4:D95,2)</f>
        <v>0</v>
      </c>
      <c r="F119" s="21">
        <f>E119*B119</f>
        <v>0</v>
      </c>
      <c r="G119" s="20">
        <f>COUNTIF(E4:E95,2)</f>
        <v>0</v>
      </c>
      <c r="H119" s="21">
        <f t="shared" si="2"/>
        <v>0</v>
      </c>
      <c r="I119" s="20">
        <f>COUNTIF(F4:F95,2)</f>
        <v>0</v>
      </c>
      <c r="J119" s="21">
        <f t="shared" si="3"/>
        <v>0</v>
      </c>
      <c r="K119" s="20">
        <f>COUNTIF(G4:G95,2)</f>
        <v>0</v>
      </c>
      <c r="L119" s="22">
        <f t="shared" si="4"/>
        <v>0</v>
      </c>
      <c r="M119" s="20">
        <f>COUNTIF(H4:H95,2)</f>
        <v>0</v>
      </c>
      <c r="N119" s="21">
        <f t="shared" si="5"/>
        <v>0</v>
      </c>
      <c r="O119" s="20">
        <f>COUNTIF(I4:I95,2)</f>
        <v>0</v>
      </c>
      <c r="P119" s="21">
        <f t="shared" si="6"/>
        <v>0</v>
      </c>
      <c r="Q119" s="20">
        <f>COUNTIF(J4:J95,2)</f>
        <v>0</v>
      </c>
      <c r="R119" s="21">
        <f t="shared" si="7"/>
        <v>0</v>
      </c>
      <c r="S119" s="20">
        <f>COUNTIF($K$4:$K$95,2)</f>
        <v>0</v>
      </c>
      <c r="T119" s="21">
        <f t="shared" si="8"/>
        <v>0</v>
      </c>
      <c r="U119" s="20">
        <f>COUNTIF($L$4:$L$95,2)</f>
        <v>0</v>
      </c>
      <c r="V119" s="21">
        <f t="shared" si="9"/>
        <v>0</v>
      </c>
    </row>
    <row r="120" spans="1:22">
      <c r="A120" s="98">
        <v>1</v>
      </c>
      <c r="B120" s="97">
        <v>20</v>
      </c>
      <c r="C120" s="20">
        <f>COUNTIF(C4:C97,1)</f>
        <v>0</v>
      </c>
      <c r="D120" s="21">
        <f>C120*20</f>
        <v>0</v>
      </c>
      <c r="E120" s="20">
        <f>COUNTIF(D4:D95,1)</f>
        <v>0</v>
      </c>
      <c r="F120" s="21">
        <f>E120*B120</f>
        <v>0</v>
      </c>
      <c r="G120" s="20">
        <f>COUNTIF(E4:E95,1)</f>
        <v>0</v>
      </c>
      <c r="H120" s="21">
        <f t="shared" si="2"/>
        <v>0</v>
      </c>
      <c r="I120" s="20">
        <f>COUNTIF(F4:F95,1)</f>
        <v>0</v>
      </c>
      <c r="J120" s="21">
        <f t="shared" si="3"/>
        <v>0</v>
      </c>
      <c r="K120" s="20">
        <f>COUNTIF(G4:G95,1)</f>
        <v>0</v>
      </c>
      <c r="L120" s="22">
        <f t="shared" si="4"/>
        <v>0</v>
      </c>
      <c r="M120" s="20">
        <f>COUNTIF(H4:H95,1)</f>
        <v>0</v>
      </c>
      <c r="N120" s="21">
        <f t="shared" si="5"/>
        <v>0</v>
      </c>
      <c r="O120" s="20">
        <f>COUNTIF(I4:I95,1)</f>
        <v>0</v>
      </c>
      <c r="P120" s="21">
        <f t="shared" si="6"/>
        <v>0</v>
      </c>
      <c r="Q120" s="20">
        <f>COUNTIF(J4:J95,1)</f>
        <v>0</v>
      </c>
      <c r="R120" s="21">
        <f t="shared" si="7"/>
        <v>0</v>
      </c>
      <c r="S120" s="20">
        <f>COUNTIF($K$4:$K$95,1)</f>
        <v>0</v>
      </c>
      <c r="T120" s="21">
        <f t="shared" si="8"/>
        <v>0</v>
      </c>
      <c r="U120" s="20">
        <f>COUNTIF($L$4:$L$95,1)</f>
        <v>0</v>
      </c>
      <c r="V120" s="21">
        <f t="shared" si="9"/>
        <v>0</v>
      </c>
    </row>
    <row r="121" spans="1:22">
      <c r="A121" s="98">
        <v>6</v>
      </c>
      <c r="B121" s="97" t="s">
        <v>56</v>
      </c>
      <c r="C121" s="20">
        <f>COUNTIF(C5:C98,6)</f>
        <v>0</v>
      </c>
      <c r="D121" s="21">
        <f>(C121/C122)*100</f>
        <v>0</v>
      </c>
      <c r="E121" s="20">
        <f>COUNTIF(D4:D95,6)</f>
        <v>0</v>
      </c>
      <c r="F121" s="21">
        <f>(E121/E122)*100</f>
        <v>0</v>
      </c>
      <c r="G121" s="20">
        <f>COUNTIF(E4:E95,6)</f>
        <v>0</v>
      </c>
      <c r="H121" s="21">
        <f>(G121/G122)*100</f>
        <v>0</v>
      </c>
      <c r="I121" s="20">
        <f>COUNTIF(F4:F95,6)</f>
        <v>0</v>
      </c>
      <c r="J121" s="21">
        <f>(I121/I122)*100</f>
        <v>0</v>
      </c>
      <c r="K121" s="20">
        <f>COUNTIF(G4:G95,6)</f>
        <v>0</v>
      </c>
      <c r="L121" s="21">
        <f>(K121/K122)*100</f>
        <v>0</v>
      </c>
      <c r="M121" s="20">
        <f>COUNTIF(H4:H95,6)</f>
        <v>0</v>
      </c>
      <c r="N121" s="21">
        <f>(M121/M122)*100</f>
        <v>0</v>
      </c>
      <c r="O121" s="20">
        <f>COUNTIF(I4:I95,6)</f>
        <v>0</v>
      </c>
      <c r="P121" s="21">
        <f>(O121/O122)*100</f>
        <v>0</v>
      </c>
      <c r="Q121" s="20">
        <f>COUNTIF(J4:J95,6)</f>
        <v>0</v>
      </c>
      <c r="R121" s="21">
        <f>(Q121/Q122)*100</f>
        <v>0</v>
      </c>
      <c r="S121" s="20">
        <f>COUNTIF(K4:K95,6)</f>
        <v>0</v>
      </c>
      <c r="T121" s="21">
        <f>(S121/S122)*100</f>
        <v>0</v>
      </c>
      <c r="U121" s="20">
        <f>COUNTIF(L4:L95,6)</f>
        <v>0</v>
      </c>
      <c r="V121" s="21">
        <f>(U121/U122)*100</f>
        <v>0</v>
      </c>
    </row>
    <row r="122" spans="1:22">
      <c r="C122" s="12">
        <f>SUM(C116:C121)</f>
        <v>92</v>
      </c>
      <c r="D122" s="10">
        <f>SUM(D116:D120)</f>
        <v>8580</v>
      </c>
      <c r="E122" s="12">
        <f>SUM(E116:E121)</f>
        <v>92</v>
      </c>
      <c r="F122" s="10">
        <f>SUM(F116:F120)</f>
        <v>8940</v>
      </c>
      <c r="G122" s="12">
        <f>SUM(G116:G121)</f>
        <v>92</v>
      </c>
      <c r="H122" s="10">
        <f t="shared" ref="H122:N122" si="10">SUM(H116:H120)</f>
        <v>8960</v>
      </c>
      <c r="I122" s="12">
        <f>SUM(I116:I121)</f>
        <v>92</v>
      </c>
      <c r="J122" s="10">
        <f t="shared" si="10"/>
        <v>9200</v>
      </c>
      <c r="K122" s="12">
        <f>SUM(K116:K121)</f>
        <v>92</v>
      </c>
      <c r="L122" s="11">
        <f t="shared" si="10"/>
        <v>9100</v>
      </c>
      <c r="M122" s="12">
        <f>SUM(M116:M121)</f>
        <v>92</v>
      </c>
      <c r="N122" s="6">
        <f t="shared" si="10"/>
        <v>9140</v>
      </c>
      <c r="O122" s="12">
        <f>SUM(O116:O121)</f>
        <v>92</v>
      </c>
      <c r="P122" s="6">
        <f>SUM(P116:P120)</f>
        <v>8600</v>
      </c>
      <c r="Q122" s="12">
        <f>SUM(Q116:Q121)</f>
        <v>92</v>
      </c>
      <c r="R122" s="6">
        <f>SUM(R116:R120)</f>
        <v>8620</v>
      </c>
      <c r="S122" s="12">
        <f>SUM(S116:S121)</f>
        <v>92</v>
      </c>
      <c r="T122" s="6">
        <f>SUM(T116:T120)</f>
        <v>8580</v>
      </c>
      <c r="U122" s="12">
        <f>SUM(U116:U121)</f>
        <v>92</v>
      </c>
      <c r="V122" s="6">
        <f>SUM(V116:V120)</f>
        <v>8720</v>
      </c>
    </row>
    <row r="123" spans="1:22">
      <c r="A123" s="221" t="s">
        <v>13</v>
      </c>
      <c r="B123" s="222"/>
      <c r="C123" s="223">
        <f>D122/C122-C121</f>
        <v>93.260869565217391</v>
      </c>
      <c r="D123" s="224"/>
      <c r="E123" s="223">
        <f>F122/E122-E121</f>
        <v>97.173913043478265</v>
      </c>
      <c r="F123" s="224"/>
      <c r="G123" s="225">
        <f>H122/G122-G121</f>
        <v>97.391304347826093</v>
      </c>
      <c r="H123" s="225"/>
      <c r="I123" s="226">
        <f>J122/I122-I121</f>
        <v>100</v>
      </c>
      <c r="J123" s="226"/>
      <c r="K123" s="226">
        <f>L122/K122-K121</f>
        <v>98.913043478260875</v>
      </c>
      <c r="L123" s="226"/>
      <c r="M123" s="226">
        <f>N122/M122-M121</f>
        <v>99.347826086956516</v>
      </c>
      <c r="N123" s="226"/>
      <c r="O123" s="217">
        <f>P122/O122-O121</f>
        <v>93.478260869565219</v>
      </c>
      <c r="P123" s="217"/>
      <c r="Q123" s="227">
        <f>R122/Q122-Q121</f>
        <v>93.695652173913047</v>
      </c>
      <c r="R123" s="228"/>
      <c r="S123" s="217">
        <f>T122/S122-S121</f>
        <v>93.260869565217391</v>
      </c>
      <c r="T123" s="217"/>
      <c r="U123" s="218">
        <f>V122/U122-U121</f>
        <v>94.782608695652172</v>
      </c>
      <c r="V123" s="218"/>
    </row>
    <row r="124" spans="1:22">
      <c r="L124" s="9"/>
      <c r="M124" s="9"/>
    </row>
    <row r="125" spans="1:22" ht="27">
      <c r="A125" s="219" t="s">
        <v>14</v>
      </c>
      <c r="B125" s="219"/>
      <c r="C125" s="13">
        <f>SUM(C123:V123)/10</f>
        <v>96.130434782608688</v>
      </c>
      <c r="D125" s="102" t="s">
        <v>15</v>
      </c>
      <c r="L125" s="9"/>
      <c r="M125" s="9"/>
    </row>
    <row r="126" spans="1:22">
      <c r="L126" s="9"/>
      <c r="M126" s="9"/>
    </row>
    <row r="127" spans="1:22" ht="27">
      <c r="A127" s="220" t="s">
        <v>57</v>
      </c>
      <c r="B127" s="220"/>
      <c r="C127" s="23">
        <f>((COUNTIF(C4:L19,6)/(C122*10)*100))</f>
        <v>0</v>
      </c>
      <c r="D127" s="100" t="s">
        <v>15</v>
      </c>
      <c r="L127" s="9"/>
      <c r="M127" s="9"/>
    </row>
    <row r="128" spans="1:22">
      <c r="L128" s="9"/>
      <c r="M128" s="9"/>
    </row>
    <row r="129" spans="12:13">
      <c r="L129" s="9"/>
      <c r="M129" s="9"/>
    </row>
    <row r="130" spans="12:13">
      <c r="L130" s="9"/>
      <c r="M130" s="9"/>
    </row>
    <row r="131" spans="12:13">
      <c r="L131" s="9"/>
      <c r="M131" s="9"/>
    </row>
    <row r="132" spans="12:13">
      <c r="L132" s="9"/>
      <c r="M132" s="9"/>
    </row>
    <row r="133" spans="12:13">
      <c r="L133" s="9"/>
      <c r="M133" s="9"/>
    </row>
    <row r="134" spans="12:13">
      <c r="L134" s="9"/>
      <c r="M134" s="9"/>
    </row>
    <row r="135" spans="12:13">
      <c r="L135" s="9"/>
      <c r="M135" s="9"/>
    </row>
    <row r="136" spans="12:13">
      <c r="L136" s="9"/>
      <c r="M136" s="9"/>
    </row>
    <row r="137" spans="12:13">
      <c r="L137" s="9"/>
      <c r="M137" s="9"/>
    </row>
    <row r="138" spans="12:13">
      <c r="L138" s="9"/>
      <c r="M138" s="9"/>
    </row>
    <row r="139" spans="12:13">
      <c r="L139" s="9"/>
      <c r="M139" s="9"/>
    </row>
    <row r="140" spans="12:13">
      <c r="L140" s="9"/>
      <c r="M140" s="9"/>
    </row>
    <row r="141" spans="12:13">
      <c r="L141" s="9"/>
      <c r="M141" s="9"/>
    </row>
    <row r="142" spans="12:13">
      <c r="L142" s="9"/>
      <c r="M142" s="9"/>
    </row>
    <row r="143" spans="12:13">
      <c r="L143" s="9"/>
      <c r="M143" s="9"/>
    </row>
    <row r="144" spans="12:13">
      <c r="L144" s="9"/>
      <c r="M144" s="9"/>
    </row>
    <row r="145" spans="12:13">
      <c r="L145" s="9"/>
      <c r="M145" s="9"/>
    </row>
    <row r="146" spans="12:13">
      <c r="L146" s="9"/>
      <c r="M146" s="9"/>
    </row>
    <row r="147" spans="12:13">
      <c r="L147" s="9"/>
      <c r="M147" s="9"/>
    </row>
    <row r="148" spans="12:13">
      <c r="L148" s="9"/>
      <c r="M148" s="9"/>
    </row>
    <row r="149" spans="12:13">
      <c r="L149" s="9"/>
      <c r="M149" s="9"/>
    </row>
    <row r="150" spans="12:13">
      <c r="L150" s="9"/>
      <c r="M150" s="9"/>
    </row>
    <row r="151" spans="12:13">
      <c r="L151" s="9"/>
      <c r="M151" s="9"/>
    </row>
    <row r="152" spans="12:13">
      <c r="L152" s="9"/>
      <c r="M152" s="9"/>
    </row>
    <row r="153" spans="12:13">
      <c r="L153" s="9"/>
      <c r="M153" s="9"/>
    </row>
    <row r="154" spans="12:13">
      <c r="L154" s="9"/>
      <c r="M154" s="9"/>
    </row>
    <row r="155" spans="12:13">
      <c r="L155" s="9"/>
      <c r="M155" s="9"/>
    </row>
    <row r="156" spans="12:13">
      <c r="L156" s="9"/>
      <c r="M156" s="9"/>
    </row>
    <row r="157" spans="12:13">
      <c r="L157" s="9"/>
      <c r="M157" s="9"/>
    </row>
    <row r="158" spans="12:13">
      <c r="L158" s="9"/>
      <c r="M158" s="9"/>
    </row>
    <row r="159" spans="12:13">
      <c r="L159" s="9"/>
      <c r="M159" s="9"/>
    </row>
    <row r="160" spans="12:13">
      <c r="L160" s="9"/>
      <c r="M160" s="9"/>
    </row>
    <row r="161" spans="12:13">
      <c r="L161" s="9"/>
      <c r="M161" s="9"/>
    </row>
    <row r="162" spans="12:13">
      <c r="L162" s="9"/>
      <c r="M162" s="9"/>
    </row>
    <row r="163" spans="12:13">
      <c r="L163" s="9"/>
      <c r="M163" s="9"/>
    </row>
    <row r="164" spans="12:13">
      <c r="L164" s="9"/>
      <c r="M164" s="9"/>
    </row>
    <row r="165" spans="12:13">
      <c r="L165" s="9"/>
      <c r="M165" s="9"/>
    </row>
    <row r="166" spans="12:13">
      <c r="L166" s="9"/>
      <c r="M166" s="9"/>
    </row>
    <row r="167" spans="12:13">
      <c r="L167" s="9"/>
      <c r="M167" s="9"/>
    </row>
    <row r="168" spans="12:13">
      <c r="L168" s="9"/>
      <c r="M168" s="9"/>
    </row>
    <row r="169" spans="12:13">
      <c r="L169" s="9"/>
      <c r="M169" s="9"/>
    </row>
    <row r="170" spans="12:13">
      <c r="L170" s="9"/>
      <c r="M170" s="9"/>
    </row>
    <row r="171" spans="12:13">
      <c r="L171" s="9"/>
      <c r="M171" s="9"/>
    </row>
    <row r="172" spans="12:13">
      <c r="L172" s="9"/>
      <c r="M172" s="9"/>
    </row>
    <row r="173" spans="12:13">
      <c r="L173" s="9"/>
      <c r="M173" s="9"/>
    </row>
    <row r="174" spans="12:13">
      <c r="L174" s="9"/>
      <c r="M174" s="9"/>
    </row>
    <row r="175" spans="12:13">
      <c r="L175" s="9"/>
      <c r="M175" s="9"/>
    </row>
    <row r="176" spans="12:13">
      <c r="L176" s="9"/>
      <c r="M176" s="9"/>
    </row>
    <row r="177" spans="12:13">
      <c r="L177" s="9"/>
      <c r="M177" s="9"/>
    </row>
    <row r="178" spans="12:13">
      <c r="L178" s="9"/>
      <c r="M178" s="9"/>
    </row>
    <row r="179" spans="12:13">
      <c r="L179" s="9"/>
      <c r="M179" s="9"/>
    </row>
    <row r="180" spans="12:13">
      <c r="L180" s="9"/>
      <c r="M180" s="9"/>
    </row>
    <row r="181" spans="12:13">
      <c r="L181" s="9"/>
      <c r="M181" s="9"/>
    </row>
    <row r="182" spans="12:13">
      <c r="L182" s="9"/>
      <c r="M182" s="9"/>
    </row>
    <row r="183" spans="12:13">
      <c r="L183" s="9"/>
      <c r="M183" s="9"/>
    </row>
    <row r="184" spans="12:13">
      <c r="L184" s="9"/>
      <c r="M184" s="9"/>
    </row>
    <row r="185" spans="12:13">
      <c r="L185" s="9"/>
      <c r="M185" s="9"/>
    </row>
    <row r="186" spans="12:13">
      <c r="L186" s="9"/>
      <c r="M186" s="9"/>
    </row>
    <row r="187" spans="12:13">
      <c r="L187" s="9"/>
      <c r="M187" s="9"/>
    </row>
    <row r="188" spans="12:13">
      <c r="L188" s="9"/>
      <c r="M188" s="9"/>
    </row>
    <row r="189" spans="12:13">
      <c r="L189" s="9"/>
      <c r="M189" s="9"/>
    </row>
    <row r="190" spans="12:13">
      <c r="L190" s="9"/>
      <c r="M190" s="9"/>
    </row>
    <row r="191" spans="12:13">
      <c r="L191" s="9"/>
      <c r="M191" s="9"/>
    </row>
    <row r="192" spans="12:13">
      <c r="L192" s="9"/>
      <c r="M192" s="9"/>
    </row>
    <row r="193" spans="12:13">
      <c r="L193" s="9"/>
      <c r="M193" s="9"/>
    </row>
    <row r="194" spans="12:13">
      <c r="L194" s="9"/>
      <c r="M194" s="9"/>
    </row>
    <row r="195" spans="12:13">
      <c r="L195" s="9"/>
      <c r="M195" s="9"/>
    </row>
    <row r="196" spans="12:13">
      <c r="L196" s="9"/>
      <c r="M196" s="9"/>
    </row>
    <row r="197" spans="12:13">
      <c r="L197" s="9"/>
      <c r="M197" s="9"/>
    </row>
    <row r="198" spans="12:13">
      <c r="L198" s="9"/>
      <c r="M198" s="9"/>
    </row>
    <row r="199" spans="12:13">
      <c r="L199" s="9"/>
      <c r="M199" s="9"/>
    </row>
    <row r="200" spans="12:13">
      <c r="L200" s="9"/>
      <c r="M200" s="9"/>
    </row>
    <row r="201" spans="12:13">
      <c r="L201" s="9"/>
      <c r="M201" s="9"/>
    </row>
    <row r="202" spans="12:13">
      <c r="L202" s="9"/>
      <c r="M202" s="9"/>
    </row>
    <row r="203" spans="12:13">
      <c r="L203" s="9"/>
      <c r="M203" s="9"/>
    </row>
    <row r="204" spans="12:13">
      <c r="L204" s="9"/>
      <c r="M204" s="9"/>
    </row>
    <row r="205" spans="12:13">
      <c r="L205" s="9"/>
      <c r="M205" s="9"/>
    </row>
    <row r="206" spans="12:13">
      <c r="L206" s="9"/>
      <c r="M206" s="9"/>
    </row>
    <row r="207" spans="12:13">
      <c r="L207" s="9"/>
      <c r="M207" s="9"/>
    </row>
    <row r="208" spans="12:13">
      <c r="L208" s="9"/>
      <c r="M208" s="9"/>
    </row>
    <row r="209" spans="12:13">
      <c r="L209" s="9"/>
      <c r="M209" s="9"/>
    </row>
    <row r="210" spans="12:13">
      <c r="L210" s="9"/>
      <c r="M210" s="9"/>
    </row>
    <row r="211" spans="12:13">
      <c r="L211" s="9"/>
      <c r="M211" s="9"/>
    </row>
    <row r="212" spans="12:13">
      <c r="L212" s="9"/>
      <c r="M212" s="9"/>
    </row>
    <row r="213" spans="12:13">
      <c r="L213" s="9"/>
      <c r="M213" s="9"/>
    </row>
    <row r="214" spans="12:13">
      <c r="L214" s="9"/>
      <c r="M214" s="9"/>
    </row>
    <row r="215" spans="12:13">
      <c r="L215" s="9"/>
      <c r="M215" s="9"/>
    </row>
    <row r="216" spans="12:13">
      <c r="L216" s="9"/>
      <c r="M216" s="9"/>
    </row>
    <row r="217" spans="12:13">
      <c r="L217" s="9"/>
      <c r="M217" s="9"/>
    </row>
    <row r="218" spans="12:13">
      <c r="L218" s="9"/>
      <c r="M218" s="9"/>
    </row>
    <row r="219" spans="12:13">
      <c r="L219" s="9"/>
      <c r="M219" s="9"/>
    </row>
    <row r="220" spans="12:13">
      <c r="L220" s="9"/>
      <c r="M220" s="9"/>
    </row>
    <row r="221" spans="12:13">
      <c r="L221" s="9"/>
      <c r="M221" s="9"/>
    </row>
    <row r="222" spans="12:13">
      <c r="L222" s="9"/>
      <c r="M222" s="9"/>
    </row>
    <row r="223" spans="12:13">
      <c r="L223" s="9"/>
      <c r="M223" s="9"/>
    </row>
    <row r="224" spans="12:13">
      <c r="L224" s="9"/>
      <c r="M224" s="9"/>
    </row>
    <row r="225" spans="12:13">
      <c r="L225" s="9"/>
      <c r="M225" s="9"/>
    </row>
    <row r="226" spans="12:13">
      <c r="L226" s="9"/>
      <c r="M226" s="9"/>
    </row>
    <row r="227" spans="12:13">
      <c r="L227" s="9"/>
      <c r="M227" s="9"/>
    </row>
    <row r="228" spans="12:13">
      <c r="L228" s="9"/>
      <c r="M228" s="9"/>
    </row>
    <row r="229" spans="12:13">
      <c r="L229" s="9"/>
      <c r="M229" s="9"/>
    </row>
    <row r="230" spans="12:13">
      <c r="L230" s="9"/>
      <c r="M230" s="9"/>
    </row>
    <row r="231" spans="12:13">
      <c r="L231" s="9"/>
      <c r="M231" s="9"/>
    </row>
    <row r="232" spans="12:13">
      <c r="L232" s="9"/>
      <c r="M232" s="9"/>
    </row>
    <row r="233" spans="12:13">
      <c r="L233" s="9"/>
      <c r="M233" s="9"/>
    </row>
    <row r="234" spans="12:13">
      <c r="L234" s="9"/>
      <c r="M234" s="9"/>
    </row>
    <row r="235" spans="12:13">
      <c r="L235" s="9"/>
      <c r="M235" s="9"/>
    </row>
    <row r="236" spans="12:13">
      <c r="L236" s="9"/>
      <c r="M236" s="9"/>
    </row>
    <row r="237" spans="12:13">
      <c r="L237" s="9"/>
      <c r="M237" s="9"/>
    </row>
    <row r="238" spans="12:13">
      <c r="L238" s="9"/>
      <c r="M238" s="9"/>
    </row>
    <row r="239" spans="12:13">
      <c r="L239" s="9"/>
      <c r="M239" s="9"/>
    </row>
    <row r="240" spans="12:13">
      <c r="L240" s="9"/>
      <c r="M240" s="9"/>
    </row>
    <row r="241" spans="12:13">
      <c r="L241" s="9"/>
      <c r="M241" s="9"/>
    </row>
    <row r="242" spans="12:13">
      <c r="L242" s="9"/>
      <c r="M242" s="9"/>
    </row>
    <row r="243" spans="12:13">
      <c r="L243" s="9"/>
      <c r="M243" s="9"/>
    </row>
    <row r="244" spans="12:13">
      <c r="L244" s="9"/>
      <c r="M244" s="9"/>
    </row>
    <row r="245" spans="12:13">
      <c r="L245" s="9"/>
      <c r="M245" s="9"/>
    </row>
    <row r="246" spans="12:13">
      <c r="L246" s="9"/>
      <c r="M246" s="9"/>
    </row>
    <row r="247" spans="12:13">
      <c r="L247" s="9"/>
      <c r="M247" s="9"/>
    </row>
    <row r="248" spans="12:13">
      <c r="L248" s="9"/>
      <c r="M248" s="9"/>
    </row>
    <row r="249" spans="12:13">
      <c r="L249" s="9"/>
      <c r="M249" s="9"/>
    </row>
    <row r="250" spans="12:13">
      <c r="L250" s="9"/>
      <c r="M250" s="9"/>
    </row>
    <row r="251" spans="12:13">
      <c r="L251" s="9"/>
      <c r="M251" s="9"/>
    </row>
    <row r="252" spans="12:13">
      <c r="L252" s="9"/>
      <c r="M252" s="9"/>
    </row>
    <row r="253" spans="12:13">
      <c r="L253" s="9"/>
      <c r="M253" s="9"/>
    </row>
    <row r="254" spans="12:13">
      <c r="L254" s="9"/>
      <c r="M254" s="9"/>
    </row>
    <row r="255" spans="12:13">
      <c r="L255" s="9"/>
      <c r="M255" s="9"/>
    </row>
    <row r="256" spans="12:13">
      <c r="L256" s="9"/>
      <c r="M256" s="9"/>
    </row>
    <row r="257" spans="12:13">
      <c r="L257" s="9"/>
      <c r="M257" s="9"/>
    </row>
    <row r="258" spans="12:13">
      <c r="L258" s="9"/>
      <c r="M258" s="9"/>
    </row>
    <row r="259" spans="12:13">
      <c r="L259" s="9"/>
      <c r="M259" s="9"/>
    </row>
    <row r="260" spans="12:13">
      <c r="L260" s="9"/>
      <c r="M260" s="9"/>
    </row>
    <row r="261" spans="12:13">
      <c r="L261" s="9"/>
      <c r="M261" s="9"/>
    </row>
    <row r="262" spans="12:13">
      <c r="L262" s="9"/>
      <c r="M262" s="9"/>
    </row>
    <row r="263" spans="12:13">
      <c r="L263" s="9"/>
      <c r="M263" s="9"/>
    </row>
    <row r="264" spans="12:13">
      <c r="L264" s="9"/>
      <c r="M264" s="9"/>
    </row>
    <row r="265" spans="12:13">
      <c r="L265" s="9"/>
      <c r="M265" s="9"/>
    </row>
    <row r="266" spans="12:13">
      <c r="L266" s="9"/>
      <c r="M266" s="9"/>
    </row>
    <row r="267" spans="12:13">
      <c r="L267" s="9"/>
      <c r="M267" s="9"/>
    </row>
    <row r="268" spans="12:13">
      <c r="L268" s="9"/>
      <c r="M268" s="9"/>
    </row>
    <row r="269" spans="12:13">
      <c r="L269" s="9"/>
      <c r="M269" s="9"/>
    </row>
    <row r="270" spans="12:13">
      <c r="L270" s="9"/>
      <c r="M270" s="9"/>
    </row>
    <row r="271" spans="12:13">
      <c r="L271" s="9"/>
      <c r="M271" s="9"/>
    </row>
    <row r="272" spans="12:13">
      <c r="L272" s="9"/>
      <c r="M272" s="9"/>
    </row>
    <row r="273" spans="12:13">
      <c r="L273" s="9"/>
      <c r="M273" s="9"/>
    </row>
    <row r="274" spans="12:13">
      <c r="L274" s="9"/>
      <c r="M274" s="9"/>
    </row>
    <row r="275" spans="12:13">
      <c r="L275" s="9"/>
      <c r="M275" s="9"/>
    </row>
    <row r="276" spans="12:13">
      <c r="L276" s="9"/>
      <c r="M276" s="9"/>
    </row>
    <row r="277" spans="12:13">
      <c r="L277" s="9"/>
      <c r="M277" s="9"/>
    </row>
    <row r="278" spans="12:13">
      <c r="L278" s="9"/>
      <c r="M278" s="9"/>
    </row>
    <row r="279" spans="12:13">
      <c r="L279" s="9"/>
      <c r="M279" s="9"/>
    </row>
    <row r="280" spans="12:13">
      <c r="L280" s="9"/>
      <c r="M280" s="9"/>
    </row>
    <row r="281" spans="12:13">
      <c r="L281" s="9"/>
      <c r="M281" s="9"/>
    </row>
    <row r="282" spans="12:13">
      <c r="L282" s="9"/>
      <c r="M282" s="9"/>
    </row>
    <row r="283" spans="12:13">
      <c r="L283" s="9"/>
      <c r="M283" s="9"/>
    </row>
    <row r="284" spans="12:13">
      <c r="L284" s="9"/>
      <c r="M284" s="9"/>
    </row>
    <row r="285" spans="12:13">
      <c r="L285" s="9"/>
      <c r="M285" s="9"/>
    </row>
    <row r="286" spans="12:13">
      <c r="L286" s="9"/>
      <c r="M286" s="9"/>
    </row>
    <row r="287" spans="12:13">
      <c r="L287" s="9"/>
      <c r="M287" s="9"/>
    </row>
    <row r="288" spans="12:13">
      <c r="L288" s="9"/>
      <c r="M288" s="9"/>
    </row>
    <row r="289" spans="12:13">
      <c r="L289" s="9"/>
      <c r="M289" s="9"/>
    </row>
    <row r="290" spans="12:13">
      <c r="L290" s="9"/>
      <c r="M290" s="9"/>
    </row>
    <row r="291" spans="12:13">
      <c r="L291" s="9"/>
      <c r="M291" s="9"/>
    </row>
    <row r="292" spans="12:13">
      <c r="L292" s="9"/>
      <c r="M292" s="9"/>
    </row>
    <row r="293" spans="12:13">
      <c r="L293" s="9"/>
      <c r="M293" s="9"/>
    </row>
    <row r="294" spans="12:13">
      <c r="L294" s="9"/>
      <c r="M294" s="9"/>
    </row>
    <row r="295" spans="12:13">
      <c r="L295" s="9"/>
      <c r="M295" s="9"/>
    </row>
    <row r="296" spans="12:13">
      <c r="L296" s="9"/>
      <c r="M296" s="9"/>
    </row>
    <row r="297" spans="12:13">
      <c r="L297" s="9"/>
      <c r="M297" s="9"/>
    </row>
    <row r="298" spans="12:13">
      <c r="L298" s="9"/>
      <c r="M298" s="9"/>
    </row>
    <row r="299" spans="12:13">
      <c r="L299" s="9"/>
      <c r="M299" s="9"/>
    </row>
    <row r="300" spans="12:13">
      <c r="L300" s="9"/>
      <c r="M300" s="9"/>
    </row>
    <row r="301" spans="12:13">
      <c r="L301" s="9"/>
      <c r="M301" s="9"/>
    </row>
    <row r="302" spans="12:13">
      <c r="L302" s="9"/>
      <c r="M302" s="9"/>
    </row>
    <row r="303" spans="12:13">
      <c r="L303" s="9"/>
      <c r="M303" s="9"/>
    </row>
    <row r="304" spans="12:13">
      <c r="L304" s="9"/>
      <c r="M304" s="9"/>
    </row>
    <row r="305" spans="12:13">
      <c r="L305" s="9"/>
      <c r="M305" s="9"/>
    </row>
    <row r="306" spans="12:13">
      <c r="L306" s="9"/>
      <c r="M306" s="9"/>
    </row>
    <row r="307" spans="12:13">
      <c r="L307" s="9"/>
      <c r="M307" s="9"/>
    </row>
    <row r="308" spans="12:13">
      <c r="L308" s="9"/>
      <c r="M308" s="9"/>
    </row>
    <row r="309" spans="12:13">
      <c r="L309" s="9"/>
      <c r="M309" s="9"/>
    </row>
    <row r="310" spans="12:13">
      <c r="L310" s="9"/>
      <c r="M310" s="9"/>
    </row>
    <row r="311" spans="12:13">
      <c r="L311" s="9"/>
      <c r="M311" s="9"/>
    </row>
    <row r="312" spans="12:13">
      <c r="L312" s="9"/>
      <c r="M312" s="9"/>
    </row>
    <row r="313" spans="12:13">
      <c r="L313" s="9"/>
      <c r="M313" s="9"/>
    </row>
    <row r="314" spans="12:13">
      <c r="L314" s="9"/>
      <c r="M314" s="9"/>
    </row>
    <row r="315" spans="12:13">
      <c r="L315" s="9"/>
      <c r="M315" s="9"/>
    </row>
    <row r="316" spans="12:13">
      <c r="L316" s="9"/>
      <c r="M316" s="9"/>
    </row>
    <row r="317" spans="12:13">
      <c r="L317" s="9"/>
      <c r="M317" s="9"/>
    </row>
    <row r="318" spans="12:13">
      <c r="L318" s="9"/>
      <c r="M318" s="9"/>
    </row>
    <row r="319" spans="12:13">
      <c r="L319" s="9"/>
      <c r="M319" s="9"/>
    </row>
    <row r="320" spans="12:13">
      <c r="L320" s="9"/>
      <c r="M320" s="9"/>
    </row>
    <row r="321" spans="12:13">
      <c r="L321" s="9"/>
      <c r="M321" s="9"/>
    </row>
    <row r="322" spans="12:13">
      <c r="L322" s="9"/>
      <c r="M322" s="9"/>
    </row>
    <row r="323" spans="12:13">
      <c r="L323" s="9"/>
      <c r="M323" s="9"/>
    </row>
    <row r="324" spans="12:13">
      <c r="L324" s="9"/>
      <c r="M324" s="9"/>
    </row>
    <row r="325" spans="12:13">
      <c r="L325" s="9"/>
      <c r="M325" s="9"/>
    </row>
  </sheetData>
  <mergeCells count="53">
    <mergeCell ref="S123:T123"/>
    <mergeCell ref="U123:V123"/>
    <mergeCell ref="A125:B125"/>
    <mergeCell ref="A127:B127"/>
    <mergeCell ref="S115:T115"/>
    <mergeCell ref="A123:B123"/>
    <mergeCell ref="C123:D123"/>
    <mergeCell ref="E123:F123"/>
    <mergeCell ref="G123:H123"/>
    <mergeCell ref="I123:J123"/>
    <mergeCell ref="K123:L123"/>
    <mergeCell ref="M123:N123"/>
    <mergeCell ref="O123:P123"/>
    <mergeCell ref="Q123:R123"/>
    <mergeCell ref="A114:A115"/>
    <mergeCell ref="B114:B115"/>
    <mergeCell ref="O114:T114"/>
    <mergeCell ref="U114:V115"/>
    <mergeCell ref="C115:D115"/>
    <mergeCell ref="E115:F115"/>
    <mergeCell ref="G115:H115"/>
    <mergeCell ref="I115:J115"/>
    <mergeCell ref="K115:L115"/>
    <mergeCell ref="M115:N115"/>
    <mergeCell ref="O115:P115"/>
    <mergeCell ref="Q115:R115"/>
    <mergeCell ref="C114:H114"/>
    <mergeCell ref="I114:N114"/>
    <mergeCell ref="A108:J108"/>
    <mergeCell ref="A109:E109"/>
    <mergeCell ref="A110:E110"/>
    <mergeCell ref="A111:E111"/>
    <mergeCell ref="A112:E112"/>
    <mergeCell ref="A107:E107"/>
    <mergeCell ref="N2:N3"/>
    <mergeCell ref="A98:E98"/>
    <mergeCell ref="F98:J98"/>
    <mergeCell ref="A99:E99"/>
    <mergeCell ref="A100:J100"/>
    <mergeCell ref="A101:E101"/>
    <mergeCell ref="A102:E102"/>
    <mergeCell ref="A103:E103"/>
    <mergeCell ref="A104:J104"/>
    <mergeCell ref="A105:E105"/>
    <mergeCell ref="A106:E106"/>
    <mergeCell ref="A1:M1"/>
    <mergeCell ref="A2:A3"/>
    <mergeCell ref="B2:B3"/>
    <mergeCell ref="C2:E2"/>
    <mergeCell ref="F2:H2"/>
    <mergeCell ref="I2:K2"/>
    <mergeCell ref="L2:L3"/>
    <mergeCell ref="M2:M3"/>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R113"/>
  <sheetViews>
    <sheetView zoomScale="50" zoomScaleNormal="50" workbookViewId="0">
      <selection activeCell="A95" sqref="A95:XFD204"/>
    </sheetView>
  </sheetViews>
  <sheetFormatPr defaultColWidth="9" defaultRowHeight="24"/>
  <cols>
    <col min="1" max="1" width="9" style="1"/>
    <col min="2" max="2" width="10" style="1" customWidth="1"/>
    <col min="3" max="3" width="16.83203125" style="1" customWidth="1"/>
    <col min="4" max="4" width="10.58203125" style="1" customWidth="1"/>
    <col min="5" max="5" width="15.58203125" style="1" customWidth="1"/>
    <col min="6" max="6" width="14" style="1" customWidth="1"/>
    <col min="7" max="7" width="15.58203125" style="1" customWidth="1"/>
    <col min="8" max="9" width="12.58203125" style="1" customWidth="1"/>
    <col min="10" max="10" width="17.58203125" style="1" customWidth="1"/>
    <col min="11" max="11" width="16.08203125" style="1" customWidth="1"/>
    <col min="12" max="12" width="16.33203125" style="1" customWidth="1"/>
    <col min="13" max="13" width="9" style="3"/>
    <col min="14" max="14" width="9" style="1"/>
    <col min="15" max="15" width="11.58203125" style="1" customWidth="1"/>
    <col min="16" max="16" width="17.08203125" style="1" customWidth="1"/>
    <col min="17" max="17" width="12.08203125" style="1" customWidth="1"/>
    <col min="18" max="16384" width="9" style="1"/>
  </cols>
  <sheetData>
    <row r="1" spans="1:18" ht="33">
      <c r="A1" s="233" t="s">
        <v>16</v>
      </c>
      <c r="B1" s="233"/>
      <c r="C1" s="233"/>
      <c r="D1" s="233"/>
      <c r="E1" s="233"/>
      <c r="F1" s="233"/>
      <c r="G1" s="233"/>
      <c r="H1" s="233"/>
      <c r="I1" s="233"/>
      <c r="J1" s="233"/>
      <c r="K1" s="233"/>
      <c r="L1" s="233"/>
    </row>
    <row r="2" spans="1:18" s="19" customFormat="1" ht="84" customHeight="1">
      <c r="A2" s="86" t="s">
        <v>4</v>
      </c>
      <c r="B2" s="86" t="s">
        <v>5</v>
      </c>
      <c r="C2" s="86" t="s">
        <v>8</v>
      </c>
      <c r="D2" s="86" t="s">
        <v>9</v>
      </c>
      <c r="E2" s="86" t="s">
        <v>74</v>
      </c>
      <c r="F2" s="86" t="s">
        <v>10</v>
      </c>
      <c r="G2" s="86" t="s">
        <v>17</v>
      </c>
      <c r="H2" s="86" t="s">
        <v>18</v>
      </c>
      <c r="I2" s="86" t="s">
        <v>21</v>
      </c>
      <c r="J2" s="86" t="s">
        <v>19</v>
      </c>
      <c r="K2" s="86" t="s">
        <v>20</v>
      </c>
      <c r="L2" s="86" t="s">
        <v>22</v>
      </c>
      <c r="M2" s="18"/>
    </row>
    <row r="3" spans="1:18">
      <c r="A3" s="8">
        <v>6327</v>
      </c>
      <c r="B3" s="8">
        <v>1</v>
      </c>
      <c r="C3" s="5">
        <v>1</v>
      </c>
      <c r="D3" s="5"/>
      <c r="E3" s="5">
        <v>2</v>
      </c>
      <c r="F3" s="5"/>
      <c r="G3" s="5">
        <v>1</v>
      </c>
      <c r="H3" s="5">
        <v>2</v>
      </c>
      <c r="I3" s="5">
        <v>1</v>
      </c>
      <c r="J3" s="5">
        <v>4</v>
      </c>
      <c r="K3" s="5">
        <v>1</v>
      </c>
      <c r="L3" s="5"/>
    </row>
    <row r="4" spans="1:18">
      <c r="A4" s="8">
        <v>6327</v>
      </c>
      <c r="B4" s="8">
        <v>2</v>
      </c>
      <c r="C4" s="5">
        <v>1</v>
      </c>
      <c r="D4" s="5"/>
      <c r="E4" s="5">
        <v>2</v>
      </c>
      <c r="F4" s="5"/>
      <c r="G4" s="5">
        <v>1</v>
      </c>
      <c r="H4" s="5">
        <v>2</v>
      </c>
      <c r="I4" s="5">
        <v>1</v>
      </c>
      <c r="J4" s="5">
        <v>4</v>
      </c>
      <c r="K4" s="5">
        <v>1</v>
      </c>
      <c r="L4" s="5"/>
      <c r="P4" s="103" t="s">
        <v>77</v>
      </c>
      <c r="Q4" s="103">
        <f>COUNTIF(K4:K262,1)</f>
        <v>44</v>
      </c>
      <c r="R4" s="104">
        <f>SUM(Q4*100)/63</f>
        <v>69.841269841269835</v>
      </c>
    </row>
    <row r="5" spans="1:18">
      <c r="A5" s="8">
        <v>6327</v>
      </c>
      <c r="B5" s="8">
        <v>3</v>
      </c>
      <c r="C5" s="5">
        <v>1</v>
      </c>
      <c r="D5" s="5"/>
      <c r="E5" s="5">
        <v>2</v>
      </c>
      <c r="F5" s="5"/>
      <c r="G5" s="5">
        <v>1</v>
      </c>
      <c r="H5" s="5">
        <v>2</v>
      </c>
      <c r="I5" s="5">
        <v>1</v>
      </c>
      <c r="J5" s="5">
        <v>4</v>
      </c>
      <c r="K5" s="5">
        <v>1</v>
      </c>
      <c r="L5" s="5"/>
      <c r="P5" s="105" t="s">
        <v>78</v>
      </c>
      <c r="Q5" s="105">
        <f>COUNTIF(K4:K262,2)</f>
        <v>47</v>
      </c>
      <c r="R5" s="106">
        <f>SUM(Q5*100)/63</f>
        <v>74.603174603174608</v>
      </c>
    </row>
    <row r="6" spans="1:18">
      <c r="A6" s="8">
        <v>6327</v>
      </c>
      <c r="B6" s="8">
        <v>4</v>
      </c>
      <c r="C6" s="5">
        <v>1</v>
      </c>
      <c r="D6" s="5"/>
      <c r="E6" s="5">
        <v>1</v>
      </c>
      <c r="F6" s="5"/>
      <c r="G6" s="5">
        <v>2</v>
      </c>
      <c r="H6" s="5">
        <v>2</v>
      </c>
      <c r="I6" s="5">
        <v>1</v>
      </c>
      <c r="J6" s="5">
        <v>4</v>
      </c>
      <c r="K6" s="5">
        <v>1</v>
      </c>
      <c r="L6" s="5"/>
      <c r="P6" s="107" t="s">
        <v>79</v>
      </c>
      <c r="Q6" s="107">
        <f>COUNTIF(K4:K262,3)</f>
        <v>0</v>
      </c>
      <c r="R6" s="108">
        <f>SUM(Q6*100)/63</f>
        <v>0</v>
      </c>
    </row>
    <row r="7" spans="1:18">
      <c r="A7" s="8">
        <v>6327</v>
      </c>
      <c r="B7" s="8">
        <v>5</v>
      </c>
      <c r="C7" s="5">
        <v>1</v>
      </c>
      <c r="D7" s="5"/>
      <c r="E7" s="5">
        <v>1</v>
      </c>
      <c r="F7" s="5"/>
      <c r="G7" s="5">
        <v>2</v>
      </c>
      <c r="H7" s="5">
        <v>2</v>
      </c>
      <c r="I7" s="5">
        <v>1</v>
      </c>
      <c r="J7" s="5">
        <v>4</v>
      </c>
      <c r="K7" s="5">
        <v>1</v>
      </c>
      <c r="L7" s="5"/>
      <c r="P7" s="109" t="s">
        <v>80</v>
      </c>
      <c r="Q7" s="109">
        <f>COUNTIF(K4:K262,4)</f>
        <v>0</v>
      </c>
      <c r="R7" s="110">
        <f>SUM(Q7*100)/63</f>
        <v>0</v>
      </c>
    </row>
    <row r="8" spans="1:18">
      <c r="A8" s="8">
        <v>6327</v>
      </c>
      <c r="B8" s="8">
        <v>6</v>
      </c>
      <c r="C8" s="5">
        <v>1</v>
      </c>
      <c r="D8" s="5"/>
      <c r="E8" s="5">
        <v>1</v>
      </c>
      <c r="F8" s="5"/>
      <c r="G8" s="5">
        <v>2</v>
      </c>
      <c r="H8" s="5">
        <v>2</v>
      </c>
      <c r="I8" s="5">
        <v>1</v>
      </c>
      <c r="J8" s="5">
        <v>4</v>
      </c>
      <c r="K8" s="5">
        <v>1</v>
      </c>
      <c r="L8" s="5"/>
    </row>
    <row r="9" spans="1:18">
      <c r="A9" s="8">
        <v>6327</v>
      </c>
      <c r="B9" s="8">
        <v>7</v>
      </c>
      <c r="C9" s="5">
        <v>1</v>
      </c>
      <c r="D9" s="5"/>
      <c r="E9" s="5">
        <v>1</v>
      </c>
      <c r="F9" s="5"/>
      <c r="G9" s="5">
        <v>2</v>
      </c>
      <c r="H9" s="5">
        <v>2</v>
      </c>
      <c r="I9" s="5">
        <v>1</v>
      </c>
      <c r="J9" s="5">
        <v>4</v>
      </c>
      <c r="K9" s="5">
        <v>1</v>
      </c>
      <c r="L9" s="5"/>
    </row>
    <row r="10" spans="1:18">
      <c r="A10" s="8">
        <v>6327</v>
      </c>
      <c r="B10" s="8">
        <v>8</v>
      </c>
      <c r="C10" s="5">
        <v>1</v>
      </c>
      <c r="D10" s="5"/>
      <c r="E10" s="5">
        <v>1</v>
      </c>
      <c r="F10" s="5"/>
      <c r="G10" s="5">
        <v>1</v>
      </c>
      <c r="H10" s="5">
        <v>2</v>
      </c>
      <c r="I10" s="5">
        <v>1</v>
      </c>
      <c r="J10" s="5">
        <v>4</v>
      </c>
      <c r="K10" s="5">
        <v>1</v>
      </c>
      <c r="L10" s="5"/>
    </row>
    <row r="11" spans="1:18">
      <c r="A11" s="8">
        <v>6327</v>
      </c>
      <c r="B11" s="8">
        <v>9</v>
      </c>
      <c r="C11" s="5">
        <v>1</v>
      </c>
      <c r="D11" s="5"/>
      <c r="E11" s="5">
        <v>1</v>
      </c>
      <c r="F11" s="5"/>
      <c r="G11" s="5">
        <v>1</v>
      </c>
      <c r="H11" s="5">
        <v>2</v>
      </c>
      <c r="I11" s="5">
        <v>1</v>
      </c>
      <c r="J11" s="5">
        <v>4</v>
      </c>
      <c r="K11" s="5">
        <v>1</v>
      </c>
      <c r="L11" s="5"/>
    </row>
    <row r="12" spans="1:18">
      <c r="A12" s="8">
        <v>6327</v>
      </c>
      <c r="B12" s="8">
        <v>10</v>
      </c>
      <c r="C12" s="5">
        <v>1</v>
      </c>
      <c r="D12" s="5"/>
      <c r="E12" s="5">
        <v>1</v>
      </c>
      <c r="F12" s="5"/>
      <c r="G12" s="5">
        <v>2</v>
      </c>
      <c r="H12" s="5">
        <v>2</v>
      </c>
      <c r="I12" s="5">
        <v>1</v>
      </c>
      <c r="J12" s="5">
        <v>4</v>
      </c>
      <c r="K12" s="5">
        <v>1</v>
      </c>
      <c r="L12" s="5"/>
    </row>
    <row r="13" spans="1:18">
      <c r="A13" s="8">
        <v>6327</v>
      </c>
      <c r="B13" s="8">
        <v>11</v>
      </c>
      <c r="C13" s="5">
        <v>1</v>
      </c>
      <c r="D13" s="5"/>
      <c r="E13" s="5">
        <v>1</v>
      </c>
      <c r="F13" s="5"/>
      <c r="G13" s="5">
        <v>2</v>
      </c>
      <c r="H13" s="5">
        <v>2</v>
      </c>
      <c r="I13" s="5">
        <v>1</v>
      </c>
      <c r="J13" s="5">
        <v>4</v>
      </c>
      <c r="K13" s="5">
        <v>1</v>
      </c>
      <c r="L13" s="5"/>
    </row>
    <row r="14" spans="1:18">
      <c r="A14" s="8">
        <v>6327</v>
      </c>
      <c r="B14" s="8">
        <v>12</v>
      </c>
      <c r="C14" s="5">
        <v>1</v>
      </c>
      <c r="D14" s="5"/>
      <c r="E14" s="5">
        <v>1</v>
      </c>
      <c r="F14" s="5"/>
      <c r="G14" s="5">
        <v>2</v>
      </c>
      <c r="H14" s="5">
        <v>2</v>
      </c>
      <c r="I14" s="5">
        <v>1</v>
      </c>
      <c r="J14" s="5">
        <v>4</v>
      </c>
      <c r="K14" s="5">
        <v>1</v>
      </c>
      <c r="L14" s="5"/>
    </row>
    <row r="15" spans="1:18">
      <c r="A15" s="8">
        <v>6327</v>
      </c>
      <c r="B15" s="8">
        <v>13</v>
      </c>
      <c r="C15" s="5">
        <v>1</v>
      </c>
      <c r="D15" s="5"/>
      <c r="E15" s="5">
        <v>1</v>
      </c>
      <c r="F15" s="5"/>
      <c r="G15" s="5">
        <v>2</v>
      </c>
      <c r="H15" s="5">
        <v>2</v>
      </c>
      <c r="I15" s="5">
        <v>1</v>
      </c>
      <c r="J15" s="5">
        <v>4</v>
      </c>
      <c r="K15" s="5">
        <v>1</v>
      </c>
      <c r="L15" s="5"/>
    </row>
    <row r="16" spans="1:18">
      <c r="A16" s="8">
        <v>6327</v>
      </c>
      <c r="B16" s="8">
        <v>14</v>
      </c>
      <c r="C16" s="5">
        <v>1</v>
      </c>
      <c r="D16" s="5"/>
      <c r="E16" s="5">
        <v>1</v>
      </c>
      <c r="F16" s="5"/>
      <c r="G16" s="5">
        <v>1</v>
      </c>
      <c r="H16" s="5">
        <v>2</v>
      </c>
      <c r="I16" s="5">
        <v>1</v>
      </c>
      <c r="J16" s="5">
        <v>4</v>
      </c>
      <c r="K16" s="5">
        <v>1</v>
      </c>
      <c r="L16" s="5"/>
    </row>
    <row r="17" spans="1:12">
      <c r="A17" s="8">
        <v>6327</v>
      </c>
      <c r="B17" s="8">
        <v>15</v>
      </c>
      <c r="C17" s="5">
        <v>1</v>
      </c>
      <c r="D17" s="5"/>
      <c r="E17" s="5">
        <v>1</v>
      </c>
      <c r="F17" s="5"/>
      <c r="G17" s="5">
        <v>2</v>
      </c>
      <c r="H17" s="5">
        <v>2</v>
      </c>
      <c r="I17" s="5">
        <v>1</v>
      </c>
      <c r="J17" s="5">
        <v>4</v>
      </c>
      <c r="K17" s="5">
        <v>1</v>
      </c>
      <c r="L17" s="5"/>
    </row>
    <row r="18" spans="1:12">
      <c r="A18" s="8">
        <v>6327</v>
      </c>
      <c r="B18" s="8">
        <v>16</v>
      </c>
      <c r="C18" s="5">
        <v>1</v>
      </c>
      <c r="D18" s="5"/>
      <c r="E18" s="5">
        <v>1</v>
      </c>
      <c r="F18" s="5"/>
      <c r="G18" s="5">
        <v>1</v>
      </c>
      <c r="H18" s="5">
        <v>2</v>
      </c>
      <c r="I18" s="5">
        <v>1</v>
      </c>
      <c r="J18" s="5">
        <v>4</v>
      </c>
      <c r="K18" s="5">
        <v>1</v>
      </c>
      <c r="L18" s="5"/>
    </row>
    <row r="19" spans="1:12">
      <c r="A19" s="8">
        <v>6327</v>
      </c>
      <c r="B19" s="8">
        <v>17</v>
      </c>
      <c r="C19" s="5">
        <v>1</v>
      </c>
      <c r="D19" s="5"/>
      <c r="E19" s="5">
        <v>1</v>
      </c>
      <c r="F19" s="5"/>
      <c r="G19" s="5">
        <v>2</v>
      </c>
      <c r="H19" s="5">
        <v>2</v>
      </c>
      <c r="I19" s="5">
        <v>1</v>
      </c>
      <c r="J19" s="5">
        <v>4</v>
      </c>
      <c r="K19" s="5">
        <v>1</v>
      </c>
      <c r="L19" s="5"/>
    </row>
    <row r="20" spans="1:12">
      <c r="A20" s="8">
        <v>6327</v>
      </c>
      <c r="B20" s="8">
        <v>18</v>
      </c>
      <c r="C20" s="5">
        <v>1</v>
      </c>
      <c r="D20" s="5"/>
      <c r="E20" s="5">
        <v>1</v>
      </c>
      <c r="F20" s="5"/>
      <c r="G20" s="5">
        <v>1</v>
      </c>
      <c r="H20" s="5">
        <v>2</v>
      </c>
      <c r="I20" s="5">
        <v>1</v>
      </c>
      <c r="J20" s="5">
        <v>4</v>
      </c>
      <c r="K20" s="5">
        <v>1</v>
      </c>
      <c r="L20" s="5"/>
    </row>
    <row r="21" spans="1:12">
      <c r="A21" s="8">
        <v>6327</v>
      </c>
      <c r="B21" s="8">
        <v>19</v>
      </c>
      <c r="C21" s="5">
        <v>1</v>
      </c>
      <c r="D21" s="5"/>
      <c r="E21" s="5">
        <v>1</v>
      </c>
      <c r="F21" s="5"/>
      <c r="G21" s="5">
        <v>2</v>
      </c>
      <c r="H21" s="5">
        <v>2</v>
      </c>
      <c r="I21" s="5">
        <v>1</v>
      </c>
      <c r="J21" s="5">
        <v>4</v>
      </c>
      <c r="K21" s="5">
        <v>1</v>
      </c>
      <c r="L21" s="5"/>
    </row>
    <row r="22" spans="1:12">
      <c r="A22" s="8">
        <v>6327</v>
      </c>
      <c r="B22" s="8">
        <v>20</v>
      </c>
      <c r="C22" s="5">
        <v>1</v>
      </c>
      <c r="D22" s="5"/>
      <c r="E22" s="5">
        <v>1</v>
      </c>
      <c r="F22" s="5"/>
      <c r="G22" s="5">
        <v>2</v>
      </c>
      <c r="H22" s="5">
        <v>2</v>
      </c>
      <c r="I22" s="5">
        <v>1</v>
      </c>
      <c r="J22" s="5">
        <v>4</v>
      </c>
      <c r="K22" s="5">
        <v>1</v>
      </c>
      <c r="L22" s="5"/>
    </row>
    <row r="23" spans="1:12">
      <c r="A23" s="8">
        <v>6327</v>
      </c>
      <c r="B23" s="8">
        <v>21</v>
      </c>
      <c r="C23" s="5">
        <v>1</v>
      </c>
      <c r="D23" s="5"/>
      <c r="E23" s="5">
        <v>1</v>
      </c>
      <c r="F23" s="5"/>
      <c r="G23" s="5">
        <v>2</v>
      </c>
      <c r="H23" s="5">
        <v>2</v>
      </c>
      <c r="I23" s="5">
        <v>1</v>
      </c>
      <c r="J23" s="5">
        <v>4</v>
      </c>
      <c r="K23" s="5">
        <v>1</v>
      </c>
      <c r="L23" s="5"/>
    </row>
    <row r="24" spans="1:12">
      <c r="A24" s="8">
        <v>6327</v>
      </c>
      <c r="B24" s="8">
        <v>22</v>
      </c>
      <c r="C24" s="5">
        <v>1</v>
      </c>
      <c r="D24" s="5"/>
      <c r="E24" s="5">
        <v>1</v>
      </c>
      <c r="F24" s="5"/>
      <c r="G24" s="5">
        <v>2</v>
      </c>
      <c r="H24" s="5">
        <v>2</v>
      </c>
      <c r="I24" s="5">
        <v>1</v>
      </c>
      <c r="J24" s="5">
        <v>4</v>
      </c>
      <c r="K24" s="5">
        <v>1</v>
      </c>
      <c r="L24" s="5"/>
    </row>
    <row r="25" spans="1:12">
      <c r="A25" s="8">
        <v>6327</v>
      </c>
      <c r="B25" s="8">
        <v>23</v>
      </c>
      <c r="C25" s="5">
        <v>1</v>
      </c>
      <c r="D25" s="5"/>
      <c r="E25" s="5">
        <v>1</v>
      </c>
      <c r="F25" s="5"/>
      <c r="G25" s="5">
        <v>1</v>
      </c>
      <c r="H25" s="5">
        <v>2</v>
      </c>
      <c r="I25" s="5">
        <v>1</v>
      </c>
      <c r="J25" s="5">
        <v>4</v>
      </c>
      <c r="K25" s="5">
        <v>1</v>
      </c>
      <c r="L25" s="5"/>
    </row>
    <row r="26" spans="1:12">
      <c r="A26" s="8">
        <v>6327</v>
      </c>
      <c r="B26" s="8">
        <v>24</v>
      </c>
      <c r="C26" s="5">
        <v>1</v>
      </c>
      <c r="D26" s="5"/>
      <c r="E26" s="5">
        <v>1</v>
      </c>
      <c r="F26" s="5"/>
      <c r="G26" s="5">
        <v>2</v>
      </c>
      <c r="H26" s="5">
        <v>2</v>
      </c>
      <c r="I26" s="5">
        <v>1</v>
      </c>
      <c r="J26" s="5">
        <v>4</v>
      </c>
      <c r="K26" s="5">
        <v>1</v>
      </c>
      <c r="L26" s="5"/>
    </row>
    <row r="27" spans="1:12">
      <c r="A27" s="8">
        <v>6327</v>
      </c>
      <c r="B27" s="8">
        <v>25</v>
      </c>
      <c r="C27" s="5">
        <v>1</v>
      </c>
      <c r="D27" s="5"/>
      <c r="E27" s="5">
        <v>1</v>
      </c>
      <c r="F27" s="5"/>
      <c r="G27" s="5">
        <v>2</v>
      </c>
      <c r="H27" s="5">
        <v>2</v>
      </c>
      <c r="I27" s="5">
        <v>1</v>
      </c>
      <c r="J27" s="5">
        <v>4</v>
      </c>
      <c r="K27" s="5">
        <v>1</v>
      </c>
      <c r="L27" s="5"/>
    </row>
    <row r="28" spans="1:12">
      <c r="A28" s="8">
        <v>6327</v>
      </c>
      <c r="B28" s="8">
        <v>26</v>
      </c>
      <c r="C28" s="5">
        <v>1</v>
      </c>
      <c r="D28" s="5"/>
      <c r="E28" s="5">
        <v>1</v>
      </c>
      <c r="F28" s="5"/>
      <c r="G28" s="5">
        <v>1</v>
      </c>
      <c r="H28" s="5">
        <v>2</v>
      </c>
      <c r="I28" s="5">
        <v>1</v>
      </c>
      <c r="J28" s="5">
        <v>4</v>
      </c>
      <c r="K28" s="5">
        <v>1</v>
      </c>
      <c r="L28" s="5"/>
    </row>
    <row r="29" spans="1:12">
      <c r="A29" s="8">
        <v>6327</v>
      </c>
      <c r="B29" s="8">
        <v>27</v>
      </c>
      <c r="C29" s="5">
        <v>1</v>
      </c>
      <c r="D29" s="5"/>
      <c r="E29" s="5">
        <v>1</v>
      </c>
      <c r="F29" s="5"/>
      <c r="G29" s="5">
        <v>1</v>
      </c>
      <c r="H29" s="5">
        <v>2</v>
      </c>
      <c r="I29" s="5">
        <v>1</v>
      </c>
      <c r="J29" s="5">
        <v>4</v>
      </c>
      <c r="K29" s="5">
        <v>1</v>
      </c>
      <c r="L29" s="5"/>
    </row>
    <row r="30" spans="1:12">
      <c r="A30" s="8">
        <v>6327</v>
      </c>
      <c r="B30" s="8">
        <v>28</v>
      </c>
      <c r="C30" s="5">
        <v>1</v>
      </c>
      <c r="D30" s="5"/>
      <c r="E30" s="5">
        <v>1</v>
      </c>
      <c r="F30" s="5"/>
      <c r="G30" s="5">
        <v>1</v>
      </c>
      <c r="H30" s="5">
        <v>2</v>
      </c>
      <c r="I30" s="5">
        <v>1</v>
      </c>
      <c r="J30" s="5">
        <v>4</v>
      </c>
      <c r="K30" s="5">
        <v>1</v>
      </c>
      <c r="L30" s="5"/>
    </row>
    <row r="31" spans="1:12">
      <c r="A31" s="8">
        <v>6327</v>
      </c>
      <c r="B31" s="8">
        <v>29</v>
      </c>
      <c r="C31" s="5">
        <v>1</v>
      </c>
      <c r="D31" s="5"/>
      <c r="E31" s="5">
        <v>1</v>
      </c>
      <c r="F31" s="5"/>
      <c r="G31" s="5">
        <v>2</v>
      </c>
      <c r="H31" s="5">
        <v>2</v>
      </c>
      <c r="I31" s="5">
        <v>1</v>
      </c>
      <c r="J31" s="5">
        <v>4</v>
      </c>
      <c r="K31" s="5">
        <v>1</v>
      </c>
      <c r="L31" s="5"/>
    </row>
    <row r="32" spans="1:12">
      <c r="A32" s="8">
        <v>6327</v>
      </c>
      <c r="B32" s="8">
        <v>30</v>
      </c>
      <c r="C32" s="5">
        <v>1</v>
      </c>
      <c r="D32" s="5"/>
      <c r="E32" s="5">
        <v>1</v>
      </c>
      <c r="F32" s="5"/>
      <c r="G32" s="5">
        <v>1</v>
      </c>
      <c r="H32" s="5">
        <v>2</v>
      </c>
      <c r="I32" s="5">
        <v>1</v>
      </c>
      <c r="J32" s="5">
        <v>4</v>
      </c>
      <c r="K32" s="5">
        <v>1</v>
      </c>
      <c r="L32" s="5"/>
    </row>
    <row r="33" spans="1:12">
      <c r="A33" s="8">
        <v>6327</v>
      </c>
      <c r="B33" s="8">
        <v>31</v>
      </c>
      <c r="C33" s="5">
        <v>1</v>
      </c>
      <c r="D33" s="5"/>
      <c r="E33" s="5">
        <v>1</v>
      </c>
      <c r="F33" s="5"/>
      <c r="G33" s="5">
        <v>1</v>
      </c>
      <c r="H33" s="5">
        <v>2</v>
      </c>
      <c r="I33" s="5">
        <v>1</v>
      </c>
      <c r="J33" s="5">
        <v>4</v>
      </c>
      <c r="K33" s="5">
        <v>1</v>
      </c>
      <c r="L33" s="5"/>
    </row>
    <row r="34" spans="1:12">
      <c r="A34" s="8">
        <v>6327</v>
      </c>
      <c r="B34" s="8">
        <v>32</v>
      </c>
      <c r="C34" s="5">
        <v>1</v>
      </c>
      <c r="D34" s="5"/>
      <c r="E34" s="5">
        <v>1</v>
      </c>
      <c r="F34" s="5"/>
      <c r="G34" s="5">
        <v>1</v>
      </c>
      <c r="H34" s="5">
        <v>2</v>
      </c>
      <c r="I34" s="5">
        <v>1</v>
      </c>
      <c r="J34" s="5">
        <v>4</v>
      </c>
      <c r="K34" s="5">
        <v>1</v>
      </c>
      <c r="L34" s="5"/>
    </row>
    <row r="35" spans="1:12">
      <c r="A35" s="8">
        <v>6327</v>
      </c>
      <c r="B35" s="8">
        <v>33</v>
      </c>
      <c r="C35" s="5">
        <v>1</v>
      </c>
      <c r="D35" s="5"/>
      <c r="E35" s="5">
        <v>1</v>
      </c>
      <c r="F35" s="5"/>
      <c r="G35" s="5">
        <v>1</v>
      </c>
      <c r="H35" s="5">
        <v>2</v>
      </c>
      <c r="I35" s="5">
        <v>1</v>
      </c>
      <c r="J35" s="5">
        <v>4</v>
      </c>
      <c r="K35" s="5">
        <v>1</v>
      </c>
      <c r="L35" s="5"/>
    </row>
    <row r="36" spans="1:12">
      <c r="A36" s="8">
        <v>6327</v>
      </c>
      <c r="B36" s="8">
        <v>34</v>
      </c>
      <c r="C36" s="5">
        <v>1</v>
      </c>
      <c r="D36" s="5"/>
      <c r="E36" s="5">
        <v>1</v>
      </c>
      <c r="F36" s="5"/>
      <c r="G36" s="5">
        <v>2</v>
      </c>
      <c r="H36" s="5">
        <v>2</v>
      </c>
      <c r="I36" s="5">
        <v>1</v>
      </c>
      <c r="J36" s="5">
        <v>4</v>
      </c>
      <c r="K36" s="5">
        <v>1</v>
      </c>
      <c r="L36" s="5"/>
    </row>
    <row r="37" spans="1:12">
      <c r="A37" s="8">
        <v>6327</v>
      </c>
      <c r="B37" s="8">
        <v>35</v>
      </c>
      <c r="C37" s="5">
        <v>1</v>
      </c>
      <c r="D37" s="5"/>
      <c r="E37" s="5">
        <v>1</v>
      </c>
      <c r="F37" s="5"/>
      <c r="G37" s="5">
        <v>2</v>
      </c>
      <c r="H37" s="5">
        <v>2</v>
      </c>
      <c r="I37" s="5">
        <v>1</v>
      </c>
      <c r="J37" s="5">
        <v>4</v>
      </c>
      <c r="K37" s="5">
        <v>1</v>
      </c>
      <c r="L37" s="5"/>
    </row>
    <row r="38" spans="1:12">
      <c r="A38" s="8">
        <v>6327</v>
      </c>
      <c r="B38" s="8">
        <v>36</v>
      </c>
      <c r="C38" s="5">
        <v>1</v>
      </c>
      <c r="D38" s="5"/>
      <c r="E38" s="5">
        <v>1</v>
      </c>
      <c r="F38" s="5"/>
      <c r="G38" s="5">
        <v>2</v>
      </c>
      <c r="H38" s="5">
        <v>2</v>
      </c>
      <c r="I38" s="5">
        <v>1</v>
      </c>
      <c r="J38" s="5">
        <v>4</v>
      </c>
      <c r="K38" s="5">
        <v>1</v>
      </c>
      <c r="L38" s="5"/>
    </row>
    <row r="39" spans="1:12">
      <c r="A39" s="8">
        <v>6327</v>
      </c>
      <c r="B39" s="8">
        <v>37</v>
      </c>
      <c r="C39" s="5">
        <v>1</v>
      </c>
      <c r="D39" s="5"/>
      <c r="E39" s="5">
        <v>1</v>
      </c>
      <c r="F39" s="5"/>
      <c r="G39" s="5">
        <v>1</v>
      </c>
      <c r="H39" s="5">
        <v>2</v>
      </c>
      <c r="I39" s="5">
        <v>1</v>
      </c>
      <c r="J39" s="5">
        <v>4</v>
      </c>
      <c r="K39" s="5">
        <v>1</v>
      </c>
      <c r="L39" s="5"/>
    </row>
    <row r="40" spans="1:12">
      <c r="A40" s="8">
        <v>6327</v>
      </c>
      <c r="B40" s="8">
        <v>38</v>
      </c>
      <c r="C40" s="5">
        <v>1</v>
      </c>
      <c r="D40" s="5"/>
      <c r="E40" s="5">
        <v>1</v>
      </c>
      <c r="F40" s="5"/>
      <c r="G40" s="5">
        <v>2</v>
      </c>
      <c r="H40" s="5">
        <v>2</v>
      </c>
      <c r="I40" s="5">
        <v>1</v>
      </c>
      <c r="J40" s="5">
        <v>4</v>
      </c>
      <c r="K40" s="5">
        <v>1</v>
      </c>
      <c r="L40" s="5"/>
    </row>
    <row r="41" spans="1:12">
      <c r="A41" s="8">
        <v>6327</v>
      </c>
      <c r="B41" s="8">
        <v>39</v>
      </c>
      <c r="C41" s="5">
        <v>1</v>
      </c>
      <c r="D41" s="5"/>
      <c r="E41" s="5">
        <v>1</v>
      </c>
      <c r="F41" s="5"/>
      <c r="G41" s="5">
        <v>1</v>
      </c>
      <c r="H41" s="5">
        <v>2</v>
      </c>
      <c r="I41" s="5">
        <v>1</v>
      </c>
      <c r="J41" s="5">
        <v>4</v>
      </c>
      <c r="K41" s="5">
        <v>1</v>
      </c>
      <c r="L41" s="5"/>
    </row>
    <row r="42" spans="1:12">
      <c r="A42" s="8">
        <v>6327</v>
      </c>
      <c r="B42" s="8">
        <v>40</v>
      </c>
      <c r="C42" s="5">
        <v>1</v>
      </c>
      <c r="D42" s="5"/>
      <c r="E42" s="5">
        <v>1</v>
      </c>
      <c r="F42" s="5"/>
      <c r="G42" s="5">
        <v>2</v>
      </c>
      <c r="H42" s="5">
        <v>2</v>
      </c>
      <c r="I42" s="5">
        <v>1</v>
      </c>
      <c r="J42" s="5">
        <v>4</v>
      </c>
      <c r="K42" s="5">
        <v>1</v>
      </c>
      <c r="L42" s="5"/>
    </row>
    <row r="43" spans="1:12">
      <c r="A43" s="8">
        <v>6327</v>
      </c>
      <c r="B43" s="8">
        <v>41</v>
      </c>
      <c r="C43" s="5">
        <v>1</v>
      </c>
      <c r="D43" s="5"/>
      <c r="E43" s="5">
        <v>1</v>
      </c>
      <c r="F43" s="5"/>
      <c r="G43" s="5">
        <v>1</v>
      </c>
      <c r="H43" s="5">
        <v>2</v>
      </c>
      <c r="I43" s="5">
        <v>1</v>
      </c>
      <c r="J43" s="5">
        <v>4</v>
      </c>
      <c r="K43" s="5">
        <v>1</v>
      </c>
      <c r="L43" s="5"/>
    </row>
    <row r="44" spans="1:12">
      <c r="A44" s="8">
        <v>6327</v>
      </c>
      <c r="B44" s="8">
        <v>42</v>
      </c>
      <c r="C44" s="5">
        <v>1</v>
      </c>
      <c r="D44" s="5"/>
      <c r="E44" s="5">
        <v>1</v>
      </c>
      <c r="F44" s="5"/>
      <c r="G44" s="5">
        <v>2</v>
      </c>
      <c r="H44" s="5">
        <v>2</v>
      </c>
      <c r="I44" s="5">
        <v>1</v>
      </c>
      <c r="J44" s="5">
        <v>4</v>
      </c>
      <c r="K44" s="5">
        <v>1</v>
      </c>
      <c r="L44" s="5"/>
    </row>
    <row r="45" spans="1:12">
      <c r="A45" s="8">
        <v>6327</v>
      </c>
      <c r="B45" s="8">
        <v>43</v>
      </c>
      <c r="C45" s="5">
        <v>1</v>
      </c>
      <c r="D45" s="5"/>
      <c r="E45" s="5">
        <v>1</v>
      </c>
      <c r="F45" s="5"/>
      <c r="G45" s="5">
        <v>2</v>
      </c>
      <c r="H45" s="5">
        <v>2</v>
      </c>
      <c r="I45" s="5">
        <v>1</v>
      </c>
      <c r="J45" s="5">
        <v>4</v>
      </c>
      <c r="K45" s="5">
        <v>1</v>
      </c>
      <c r="L45" s="5"/>
    </row>
    <row r="46" spans="1:12">
      <c r="A46" s="8">
        <v>6327</v>
      </c>
      <c r="B46" s="8">
        <v>44</v>
      </c>
      <c r="C46" s="5">
        <v>1</v>
      </c>
      <c r="D46" s="5"/>
      <c r="E46" s="5">
        <v>1</v>
      </c>
      <c r="F46" s="5"/>
      <c r="G46" s="5">
        <v>1</v>
      </c>
      <c r="H46" s="5">
        <v>2</v>
      </c>
      <c r="I46" s="5">
        <v>1</v>
      </c>
      <c r="J46" s="5">
        <v>4</v>
      </c>
      <c r="K46" s="5">
        <v>1</v>
      </c>
      <c r="L46" s="5"/>
    </row>
    <row r="47" spans="1:12">
      <c r="A47" s="8">
        <v>6327</v>
      </c>
      <c r="B47" s="8">
        <v>45</v>
      </c>
      <c r="C47" s="5">
        <v>1</v>
      </c>
      <c r="D47" s="5"/>
      <c r="E47" s="5">
        <v>1</v>
      </c>
      <c r="F47" s="5"/>
      <c r="G47" s="5">
        <v>2</v>
      </c>
      <c r="H47" s="5">
        <v>2</v>
      </c>
      <c r="I47" s="5">
        <v>1</v>
      </c>
      <c r="J47" s="5">
        <v>4</v>
      </c>
      <c r="K47" s="5">
        <v>1</v>
      </c>
      <c r="L47" s="5"/>
    </row>
    <row r="48" spans="1:12">
      <c r="A48" s="8">
        <v>6327</v>
      </c>
      <c r="B48" s="8">
        <v>46</v>
      </c>
      <c r="C48" s="5">
        <v>1</v>
      </c>
      <c r="D48" s="5"/>
      <c r="E48" s="5">
        <v>1</v>
      </c>
      <c r="F48" s="5"/>
      <c r="G48" s="5">
        <v>2</v>
      </c>
      <c r="H48" s="5">
        <v>2</v>
      </c>
      <c r="I48" s="5">
        <v>1</v>
      </c>
      <c r="J48" s="5">
        <v>2</v>
      </c>
      <c r="K48" s="5">
        <v>2</v>
      </c>
      <c r="L48" s="5"/>
    </row>
    <row r="49" spans="1:12">
      <c r="A49" s="8">
        <v>6327</v>
      </c>
      <c r="B49" s="8">
        <v>47</v>
      </c>
      <c r="C49" s="5">
        <v>1</v>
      </c>
      <c r="D49" s="5"/>
      <c r="E49" s="5">
        <v>1</v>
      </c>
      <c r="F49" s="5"/>
      <c r="G49" s="5">
        <v>1</v>
      </c>
      <c r="H49" s="5">
        <v>2</v>
      </c>
      <c r="I49" s="5">
        <v>1</v>
      </c>
      <c r="J49" s="5">
        <v>2</v>
      </c>
      <c r="K49" s="5">
        <v>2</v>
      </c>
      <c r="L49" s="5"/>
    </row>
    <row r="50" spans="1:12">
      <c r="A50" s="8">
        <v>6327</v>
      </c>
      <c r="B50" s="8">
        <v>48</v>
      </c>
      <c r="C50" s="5">
        <v>1</v>
      </c>
      <c r="D50" s="5"/>
      <c r="E50" s="5">
        <v>1</v>
      </c>
      <c r="F50" s="5"/>
      <c r="G50" s="5">
        <v>1</v>
      </c>
      <c r="H50" s="5">
        <v>2</v>
      </c>
      <c r="I50" s="5">
        <v>1</v>
      </c>
      <c r="J50" s="5">
        <v>2</v>
      </c>
      <c r="K50" s="5">
        <v>2</v>
      </c>
      <c r="L50" s="5"/>
    </row>
    <row r="51" spans="1:12">
      <c r="A51" s="8">
        <v>6327</v>
      </c>
      <c r="B51" s="8">
        <v>49</v>
      </c>
      <c r="C51" s="5">
        <v>1</v>
      </c>
      <c r="D51" s="5"/>
      <c r="E51" s="5">
        <v>1</v>
      </c>
      <c r="F51" s="5"/>
      <c r="G51" s="5">
        <v>2</v>
      </c>
      <c r="H51" s="5">
        <v>2</v>
      </c>
      <c r="I51" s="5">
        <v>1</v>
      </c>
      <c r="J51" s="5">
        <v>2</v>
      </c>
      <c r="K51" s="5">
        <v>2</v>
      </c>
      <c r="L51" s="5"/>
    </row>
    <row r="52" spans="1:12">
      <c r="A52" s="8">
        <v>6327</v>
      </c>
      <c r="B52" s="8">
        <v>50</v>
      </c>
      <c r="C52" s="5">
        <v>1</v>
      </c>
      <c r="D52" s="5"/>
      <c r="E52" s="5">
        <v>1</v>
      </c>
      <c r="F52" s="5"/>
      <c r="G52" s="5">
        <v>2</v>
      </c>
      <c r="H52" s="5">
        <v>2</v>
      </c>
      <c r="I52" s="5">
        <v>1</v>
      </c>
      <c r="J52" s="5">
        <v>1</v>
      </c>
      <c r="K52" s="5">
        <v>2</v>
      </c>
      <c r="L52" s="5"/>
    </row>
    <row r="53" spans="1:12">
      <c r="A53" s="8">
        <v>6327</v>
      </c>
      <c r="B53" s="8">
        <v>51</v>
      </c>
      <c r="C53" s="5">
        <v>1</v>
      </c>
      <c r="D53" s="5"/>
      <c r="E53" s="5">
        <v>1</v>
      </c>
      <c r="F53" s="5"/>
      <c r="G53" s="5">
        <v>2</v>
      </c>
      <c r="H53" s="5">
        <v>2</v>
      </c>
      <c r="I53" s="5">
        <v>1</v>
      </c>
      <c r="J53" s="5">
        <v>1</v>
      </c>
      <c r="K53" s="5">
        <v>2</v>
      </c>
      <c r="L53" s="5"/>
    </row>
    <row r="54" spans="1:12">
      <c r="A54" s="8">
        <v>6327</v>
      </c>
      <c r="B54" s="8">
        <v>52</v>
      </c>
      <c r="C54" s="5">
        <v>1</v>
      </c>
      <c r="D54" s="5"/>
      <c r="E54" s="5">
        <v>1</v>
      </c>
      <c r="F54" s="5"/>
      <c r="G54" s="5">
        <v>1</v>
      </c>
      <c r="H54" s="5">
        <v>2</v>
      </c>
      <c r="I54" s="5">
        <v>1</v>
      </c>
      <c r="J54" s="5">
        <v>1</v>
      </c>
      <c r="K54" s="5">
        <v>2</v>
      </c>
      <c r="L54" s="5"/>
    </row>
    <row r="55" spans="1:12">
      <c r="A55" s="8">
        <v>6327</v>
      </c>
      <c r="B55" s="8">
        <v>53</v>
      </c>
      <c r="C55" s="5">
        <v>1</v>
      </c>
      <c r="D55" s="5"/>
      <c r="E55" s="5">
        <v>1</v>
      </c>
      <c r="F55" s="5"/>
      <c r="G55" s="5">
        <v>1</v>
      </c>
      <c r="H55" s="5">
        <v>2</v>
      </c>
      <c r="I55" s="5">
        <v>1</v>
      </c>
      <c r="J55" s="5">
        <v>2</v>
      </c>
      <c r="K55" s="5">
        <v>2</v>
      </c>
      <c r="L55" s="5"/>
    </row>
    <row r="56" spans="1:12">
      <c r="A56" s="8">
        <v>6327</v>
      </c>
      <c r="B56" s="8">
        <v>54</v>
      </c>
      <c r="C56" s="5">
        <v>1</v>
      </c>
      <c r="D56" s="5"/>
      <c r="E56" s="5">
        <v>1</v>
      </c>
      <c r="F56" s="5"/>
      <c r="G56" s="5">
        <v>1</v>
      </c>
      <c r="H56" s="5">
        <v>2</v>
      </c>
      <c r="I56" s="5">
        <v>1</v>
      </c>
      <c r="J56" s="5">
        <v>2</v>
      </c>
      <c r="K56" s="5">
        <v>2</v>
      </c>
      <c r="L56" s="5"/>
    </row>
    <row r="57" spans="1:12">
      <c r="A57" s="8">
        <v>6327</v>
      </c>
      <c r="B57" s="8">
        <v>55</v>
      </c>
      <c r="C57" s="5">
        <v>1</v>
      </c>
      <c r="D57" s="5"/>
      <c r="E57" s="5">
        <v>1</v>
      </c>
      <c r="F57" s="5"/>
      <c r="G57" s="5">
        <v>1</v>
      </c>
      <c r="H57" s="5">
        <v>2</v>
      </c>
      <c r="I57" s="5">
        <v>1</v>
      </c>
      <c r="J57" s="5">
        <v>1</v>
      </c>
      <c r="K57" s="5">
        <v>2</v>
      </c>
      <c r="L57" s="5"/>
    </row>
    <row r="58" spans="1:12">
      <c r="A58" s="8">
        <v>6327</v>
      </c>
      <c r="B58" s="8">
        <v>56</v>
      </c>
      <c r="C58" s="5">
        <v>1</v>
      </c>
      <c r="D58" s="5"/>
      <c r="E58" s="5">
        <v>1</v>
      </c>
      <c r="F58" s="5"/>
      <c r="G58" s="5">
        <v>1</v>
      </c>
      <c r="H58" s="5">
        <v>2</v>
      </c>
      <c r="I58" s="5">
        <v>1</v>
      </c>
      <c r="J58" s="5">
        <v>1</v>
      </c>
      <c r="K58" s="5">
        <v>2</v>
      </c>
      <c r="L58" s="5"/>
    </row>
    <row r="59" spans="1:12">
      <c r="A59" s="8">
        <v>6327</v>
      </c>
      <c r="B59" s="8">
        <v>57</v>
      </c>
      <c r="C59" s="5">
        <v>1</v>
      </c>
      <c r="D59" s="5"/>
      <c r="E59" s="5">
        <v>1</v>
      </c>
      <c r="F59" s="5"/>
      <c r="G59" s="5">
        <v>2</v>
      </c>
      <c r="H59" s="5">
        <v>2</v>
      </c>
      <c r="I59" s="5">
        <v>1</v>
      </c>
      <c r="J59" s="5">
        <v>2</v>
      </c>
      <c r="K59" s="5">
        <v>2</v>
      </c>
      <c r="L59" s="5"/>
    </row>
    <row r="60" spans="1:12">
      <c r="A60" s="8">
        <v>6327</v>
      </c>
      <c r="B60" s="8">
        <v>58</v>
      </c>
      <c r="C60" s="5">
        <v>1</v>
      </c>
      <c r="D60" s="5"/>
      <c r="E60" s="5">
        <v>1</v>
      </c>
      <c r="F60" s="5"/>
      <c r="G60" s="5">
        <v>2</v>
      </c>
      <c r="H60" s="5">
        <v>2</v>
      </c>
      <c r="I60" s="5">
        <v>1</v>
      </c>
      <c r="J60" s="5">
        <v>1</v>
      </c>
      <c r="K60" s="5">
        <v>2</v>
      </c>
      <c r="L60" s="5"/>
    </row>
    <row r="61" spans="1:12">
      <c r="A61" s="8">
        <v>6327</v>
      </c>
      <c r="B61" s="8">
        <v>59</v>
      </c>
      <c r="C61" s="5">
        <v>1</v>
      </c>
      <c r="D61" s="5"/>
      <c r="E61" s="5">
        <v>1</v>
      </c>
      <c r="F61" s="5"/>
      <c r="G61" s="5">
        <v>2</v>
      </c>
      <c r="H61" s="5">
        <v>2</v>
      </c>
      <c r="I61" s="5">
        <v>1</v>
      </c>
      <c r="J61" s="5">
        <v>2</v>
      </c>
      <c r="K61" s="5">
        <v>2</v>
      </c>
      <c r="L61" s="5"/>
    </row>
    <row r="62" spans="1:12">
      <c r="A62" s="8">
        <v>6327</v>
      </c>
      <c r="B62" s="8">
        <v>60</v>
      </c>
      <c r="C62" s="5">
        <v>1</v>
      </c>
      <c r="D62" s="5"/>
      <c r="E62" s="5">
        <v>1</v>
      </c>
      <c r="F62" s="5"/>
      <c r="G62" s="5">
        <v>2</v>
      </c>
      <c r="H62" s="5">
        <v>2</v>
      </c>
      <c r="I62" s="5">
        <v>1</v>
      </c>
      <c r="J62" s="5">
        <v>1</v>
      </c>
      <c r="K62" s="5">
        <v>2</v>
      </c>
      <c r="L62" s="5"/>
    </row>
    <row r="63" spans="1:12">
      <c r="A63" s="8">
        <v>6327</v>
      </c>
      <c r="B63" s="8">
        <v>61</v>
      </c>
      <c r="C63" s="5">
        <v>1</v>
      </c>
      <c r="D63" s="5"/>
      <c r="E63" s="5">
        <v>1</v>
      </c>
      <c r="F63" s="5"/>
      <c r="G63" s="5">
        <v>1</v>
      </c>
      <c r="H63" s="5">
        <v>2</v>
      </c>
      <c r="I63" s="5">
        <v>1</v>
      </c>
      <c r="J63" s="5">
        <v>1</v>
      </c>
      <c r="K63" s="5">
        <v>2</v>
      </c>
      <c r="L63" s="5"/>
    </row>
    <row r="64" spans="1:12">
      <c r="A64" s="8">
        <v>6327</v>
      </c>
      <c r="B64" s="8">
        <v>62</v>
      </c>
      <c r="C64" s="5">
        <v>1</v>
      </c>
      <c r="D64" s="5"/>
      <c r="E64" s="5">
        <v>1</v>
      </c>
      <c r="F64" s="5"/>
      <c r="G64" s="5">
        <v>1</v>
      </c>
      <c r="H64" s="5">
        <v>2</v>
      </c>
      <c r="I64" s="5">
        <v>1</v>
      </c>
      <c r="J64" s="5">
        <v>1</v>
      </c>
      <c r="K64" s="5">
        <v>2</v>
      </c>
      <c r="L64" s="5"/>
    </row>
    <row r="65" spans="1:12">
      <c r="A65" s="8">
        <v>6327</v>
      </c>
      <c r="B65" s="8">
        <v>63</v>
      </c>
      <c r="C65" s="5">
        <v>1</v>
      </c>
      <c r="D65" s="5"/>
      <c r="E65" s="5">
        <v>1</v>
      </c>
      <c r="F65" s="5"/>
      <c r="G65" s="5">
        <v>2</v>
      </c>
      <c r="H65" s="5">
        <v>2</v>
      </c>
      <c r="I65" s="5">
        <v>1</v>
      </c>
      <c r="J65" s="5">
        <v>1</v>
      </c>
      <c r="K65" s="5">
        <v>2</v>
      </c>
      <c r="L65" s="5"/>
    </row>
    <row r="66" spans="1:12">
      <c r="A66" s="8">
        <v>6327</v>
      </c>
      <c r="B66" s="8">
        <v>64</v>
      </c>
      <c r="C66" s="5">
        <v>1</v>
      </c>
      <c r="D66" s="5"/>
      <c r="E66" s="5">
        <v>1</v>
      </c>
      <c r="F66" s="5"/>
      <c r="G66" s="5">
        <v>2</v>
      </c>
      <c r="H66" s="5">
        <v>2</v>
      </c>
      <c r="I66" s="5">
        <v>1</v>
      </c>
      <c r="J66" s="5">
        <v>2</v>
      </c>
      <c r="K66" s="5">
        <v>2</v>
      </c>
      <c r="L66" s="5"/>
    </row>
    <row r="67" spans="1:12">
      <c r="A67" s="8">
        <v>6327</v>
      </c>
      <c r="B67" s="8">
        <v>65</v>
      </c>
      <c r="C67" s="5">
        <v>1</v>
      </c>
      <c r="D67" s="5"/>
      <c r="E67" s="5">
        <v>1</v>
      </c>
      <c r="F67" s="5"/>
      <c r="G67" s="5">
        <v>1</v>
      </c>
      <c r="H67" s="5">
        <v>2</v>
      </c>
      <c r="I67" s="5">
        <v>1</v>
      </c>
      <c r="J67" s="5">
        <v>2</v>
      </c>
      <c r="K67" s="5">
        <v>2</v>
      </c>
      <c r="L67" s="5"/>
    </row>
    <row r="68" spans="1:12">
      <c r="A68" s="8">
        <v>6327</v>
      </c>
      <c r="B68" s="8">
        <v>66</v>
      </c>
      <c r="C68" s="5">
        <v>1</v>
      </c>
      <c r="D68" s="5"/>
      <c r="E68" s="5">
        <v>1</v>
      </c>
      <c r="F68" s="5"/>
      <c r="G68" s="5">
        <v>1</v>
      </c>
      <c r="H68" s="5">
        <v>2</v>
      </c>
      <c r="I68" s="5">
        <v>1</v>
      </c>
      <c r="J68" s="5">
        <v>2</v>
      </c>
      <c r="K68" s="5">
        <v>2</v>
      </c>
      <c r="L68" s="5"/>
    </row>
    <row r="69" spans="1:12">
      <c r="A69" s="8">
        <v>6327</v>
      </c>
      <c r="B69" s="8">
        <v>67</v>
      </c>
      <c r="C69" s="5">
        <v>1</v>
      </c>
      <c r="D69" s="5"/>
      <c r="E69" s="5">
        <v>1</v>
      </c>
      <c r="F69" s="5"/>
      <c r="G69" s="5">
        <v>2</v>
      </c>
      <c r="H69" s="5">
        <v>2</v>
      </c>
      <c r="I69" s="5">
        <v>1</v>
      </c>
      <c r="J69" s="5">
        <v>2</v>
      </c>
      <c r="K69" s="5">
        <v>2</v>
      </c>
      <c r="L69" s="5"/>
    </row>
    <row r="70" spans="1:12">
      <c r="A70" s="8">
        <v>6327</v>
      </c>
      <c r="B70" s="8">
        <v>68</v>
      </c>
      <c r="C70" s="5">
        <v>1</v>
      </c>
      <c r="D70" s="5"/>
      <c r="E70" s="5">
        <v>1</v>
      </c>
      <c r="F70" s="5"/>
      <c r="G70" s="5">
        <v>2</v>
      </c>
      <c r="H70" s="5">
        <v>2</v>
      </c>
      <c r="I70" s="5">
        <v>1</v>
      </c>
      <c r="J70" s="5">
        <v>1</v>
      </c>
      <c r="K70" s="5">
        <v>2</v>
      </c>
      <c r="L70" s="5"/>
    </row>
    <row r="71" spans="1:12">
      <c r="A71" s="8">
        <v>6327</v>
      </c>
      <c r="B71" s="8">
        <v>69</v>
      </c>
      <c r="C71" s="5">
        <v>1</v>
      </c>
      <c r="D71" s="5"/>
      <c r="E71" s="5">
        <v>1</v>
      </c>
      <c r="F71" s="5"/>
      <c r="G71" s="5">
        <v>2</v>
      </c>
      <c r="H71" s="5">
        <v>2</v>
      </c>
      <c r="I71" s="5">
        <v>1</v>
      </c>
      <c r="J71" s="5">
        <v>1</v>
      </c>
      <c r="K71" s="5">
        <v>2</v>
      </c>
      <c r="L71" s="5"/>
    </row>
    <row r="72" spans="1:12">
      <c r="A72" s="8">
        <v>6327</v>
      </c>
      <c r="B72" s="8">
        <v>70</v>
      </c>
      <c r="C72" s="5">
        <v>1</v>
      </c>
      <c r="D72" s="5"/>
      <c r="E72" s="5">
        <v>1</v>
      </c>
      <c r="F72" s="5"/>
      <c r="G72" s="5">
        <v>2</v>
      </c>
      <c r="H72" s="5">
        <v>2</v>
      </c>
      <c r="I72" s="5">
        <v>1</v>
      </c>
      <c r="J72" s="5">
        <v>1</v>
      </c>
      <c r="K72" s="5">
        <v>2</v>
      </c>
      <c r="L72" s="5"/>
    </row>
    <row r="73" spans="1:12">
      <c r="A73" s="8">
        <v>6327</v>
      </c>
      <c r="B73" s="8">
        <v>71</v>
      </c>
      <c r="C73" s="5">
        <v>1</v>
      </c>
      <c r="D73" s="5"/>
      <c r="E73" s="5">
        <v>1</v>
      </c>
      <c r="F73" s="5"/>
      <c r="G73" s="5">
        <v>2</v>
      </c>
      <c r="H73" s="5">
        <v>2</v>
      </c>
      <c r="I73" s="5">
        <v>1</v>
      </c>
      <c r="J73" s="5">
        <v>1</v>
      </c>
      <c r="K73" s="5">
        <v>2</v>
      </c>
      <c r="L73" s="5"/>
    </row>
    <row r="74" spans="1:12">
      <c r="A74" s="8">
        <v>6327</v>
      </c>
      <c r="B74" s="8">
        <v>72</v>
      </c>
      <c r="C74" s="5">
        <v>1</v>
      </c>
      <c r="D74" s="5"/>
      <c r="E74" s="5">
        <v>1</v>
      </c>
      <c r="F74" s="5"/>
      <c r="G74" s="5">
        <v>1</v>
      </c>
      <c r="H74" s="5">
        <v>2</v>
      </c>
      <c r="I74" s="5">
        <v>1</v>
      </c>
      <c r="J74" s="5">
        <v>1</v>
      </c>
      <c r="K74" s="5">
        <v>2</v>
      </c>
      <c r="L74" s="5"/>
    </row>
    <row r="75" spans="1:12">
      <c r="A75" s="8">
        <v>6327</v>
      </c>
      <c r="B75" s="8">
        <v>73</v>
      </c>
      <c r="C75" s="5">
        <v>1</v>
      </c>
      <c r="D75" s="5"/>
      <c r="E75" s="5">
        <v>1</v>
      </c>
      <c r="F75" s="5"/>
      <c r="G75" s="5">
        <v>1</v>
      </c>
      <c r="H75" s="5">
        <v>2</v>
      </c>
      <c r="I75" s="5">
        <v>1</v>
      </c>
      <c r="J75" s="5">
        <v>1</v>
      </c>
      <c r="K75" s="5">
        <v>2</v>
      </c>
      <c r="L75" s="5"/>
    </row>
    <row r="76" spans="1:12">
      <c r="A76" s="8">
        <v>6327</v>
      </c>
      <c r="B76" s="8">
        <v>74</v>
      </c>
      <c r="C76" s="5">
        <v>1</v>
      </c>
      <c r="D76" s="5"/>
      <c r="E76" s="5">
        <v>1</v>
      </c>
      <c r="F76" s="5"/>
      <c r="G76" s="5">
        <v>1</v>
      </c>
      <c r="H76" s="5">
        <v>2</v>
      </c>
      <c r="I76" s="5">
        <v>1</v>
      </c>
      <c r="J76" s="5">
        <v>1</v>
      </c>
      <c r="K76" s="5">
        <v>2</v>
      </c>
      <c r="L76" s="5"/>
    </row>
    <row r="77" spans="1:12">
      <c r="A77" s="8">
        <v>6327</v>
      </c>
      <c r="B77" s="8">
        <v>75</v>
      </c>
      <c r="C77" s="5">
        <v>1</v>
      </c>
      <c r="D77" s="5"/>
      <c r="E77" s="5">
        <v>1</v>
      </c>
      <c r="F77" s="5"/>
      <c r="G77" s="5">
        <v>2</v>
      </c>
      <c r="H77" s="5">
        <v>2</v>
      </c>
      <c r="I77" s="5">
        <v>1</v>
      </c>
      <c r="J77" s="5">
        <v>1</v>
      </c>
      <c r="K77" s="5">
        <v>2</v>
      </c>
      <c r="L77" s="5"/>
    </row>
    <row r="78" spans="1:12">
      <c r="A78" s="8">
        <v>6327</v>
      </c>
      <c r="B78" s="8">
        <v>76</v>
      </c>
      <c r="C78" s="5">
        <v>1</v>
      </c>
      <c r="D78" s="5"/>
      <c r="E78" s="5">
        <v>1</v>
      </c>
      <c r="F78" s="5"/>
      <c r="G78" s="5">
        <v>1</v>
      </c>
      <c r="H78" s="5">
        <v>2</v>
      </c>
      <c r="I78" s="5">
        <v>1</v>
      </c>
      <c r="J78" s="5">
        <v>1</v>
      </c>
      <c r="K78" s="5">
        <v>2</v>
      </c>
      <c r="L78" s="5"/>
    </row>
    <row r="79" spans="1:12">
      <c r="A79" s="8">
        <v>6327</v>
      </c>
      <c r="B79" s="8">
        <v>77</v>
      </c>
      <c r="C79" s="5">
        <v>1</v>
      </c>
      <c r="D79" s="5"/>
      <c r="E79" s="5">
        <v>1</v>
      </c>
      <c r="F79" s="5"/>
      <c r="G79" s="5">
        <v>1</v>
      </c>
      <c r="H79" s="5">
        <v>2</v>
      </c>
      <c r="I79" s="5">
        <v>1</v>
      </c>
      <c r="J79" s="5">
        <v>1</v>
      </c>
      <c r="K79" s="5">
        <v>2</v>
      </c>
      <c r="L79" s="5"/>
    </row>
    <row r="80" spans="1:12">
      <c r="A80" s="8">
        <v>6327</v>
      </c>
      <c r="B80" s="8">
        <v>78</v>
      </c>
      <c r="C80" s="5">
        <v>1</v>
      </c>
      <c r="D80" s="5"/>
      <c r="E80" s="5">
        <v>1</v>
      </c>
      <c r="F80" s="5"/>
      <c r="G80" s="5">
        <v>2</v>
      </c>
      <c r="H80" s="5">
        <v>2</v>
      </c>
      <c r="I80" s="5">
        <v>1</v>
      </c>
      <c r="J80" s="5">
        <v>1</v>
      </c>
      <c r="K80" s="5">
        <v>2</v>
      </c>
      <c r="L80" s="5"/>
    </row>
    <row r="81" spans="1:12">
      <c r="A81" s="8">
        <v>6327</v>
      </c>
      <c r="B81" s="8">
        <v>79</v>
      </c>
      <c r="C81" s="5">
        <v>1</v>
      </c>
      <c r="D81" s="5"/>
      <c r="E81" s="5">
        <v>1</v>
      </c>
      <c r="F81" s="5"/>
      <c r="G81" s="5">
        <v>2</v>
      </c>
      <c r="H81" s="5">
        <v>2</v>
      </c>
      <c r="I81" s="5">
        <v>1</v>
      </c>
      <c r="J81" s="5">
        <v>1</v>
      </c>
      <c r="K81" s="5">
        <v>2</v>
      </c>
      <c r="L81" s="5"/>
    </row>
    <row r="82" spans="1:12">
      <c r="A82" s="8">
        <v>6327</v>
      </c>
      <c r="B82" s="8">
        <v>80</v>
      </c>
      <c r="C82" s="5">
        <v>1</v>
      </c>
      <c r="D82" s="5"/>
      <c r="E82" s="5">
        <v>1</v>
      </c>
      <c r="F82" s="5"/>
      <c r="G82" s="5">
        <v>1</v>
      </c>
      <c r="H82" s="5">
        <v>2</v>
      </c>
      <c r="I82" s="5">
        <v>1</v>
      </c>
      <c r="J82" s="5">
        <v>1</v>
      </c>
      <c r="K82" s="5">
        <v>2</v>
      </c>
      <c r="L82" s="5"/>
    </row>
    <row r="83" spans="1:12">
      <c r="A83" s="8">
        <v>6327</v>
      </c>
      <c r="B83" s="8">
        <v>81</v>
      </c>
      <c r="C83" s="5">
        <v>1</v>
      </c>
      <c r="D83" s="5"/>
      <c r="E83" s="5">
        <v>1</v>
      </c>
      <c r="F83" s="5"/>
      <c r="G83" s="5">
        <v>1</v>
      </c>
      <c r="H83" s="5">
        <v>2</v>
      </c>
      <c r="I83" s="5">
        <v>1</v>
      </c>
      <c r="J83" s="5">
        <v>1</v>
      </c>
      <c r="K83" s="5">
        <v>2</v>
      </c>
      <c r="L83" s="5"/>
    </row>
    <row r="84" spans="1:12">
      <c r="A84" s="8">
        <v>6327</v>
      </c>
      <c r="B84" s="8">
        <v>82</v>
      </c>
      <c r="C84" s="5">
        <v>1</v>
      </c>
      <c r="D84" s="5"/>
      <c r="E84" s="5">
        <v>1</v>
      </c>
      <c r="F84" s="5"/>
      <c r="G84" s="5">
        <v>1</v>
      </c>
      <c r="H84" s="5">
        <v>2</v>
      </c>
      <c r="I84" s="5">
        <v>1</v>
      </c>
      <c r="J84" s="5">
        <v>1</v>
      </c>
      <c r="K84" s="5">
        <v>2</v>
      </c>
      <c r="L84" s="5"/>
    </row>
    <row r="85" spans="1:12">
      <c r="A85" s="8">
        <v>6327</v>
      </c>
      <c r="B85" s="8">
        <v>83</v>
      </c>
      <c r="C85" s="5">
        <v>1</v>
      </c>
      <c r="D85" s="5"/>
      <c r="E85" s="5">
        <v>1</v>
      </c>
      <c r="F85" s="5"/>
      <c r="G85" s="5">
        <v>1</v>
      </c>
      <c r="H85" s="5">
        <v>2</v>
      </c>
      <c r="I85" s="5">
        <v>1</v>
      </c>
      <c r="J85" s="5">
        <v>1</v>
      </c>
      <c r="K85" s="5">
        <v>2</v>
      </c>
      <c r="L85" s="5"/>
    </row>
    <row r="86" spans="1:12">
      <c r="A86" s="8">
        <v>6327</v>
      </c>
      <c r="B86" s="8">
        <v>84</v>
      </c>
      <c r="C86" s="5">
        <v>1</v>
      </c>
      <c r="D86" s="5"/>
      <c r="E86" s="5">
        <v>1</v>
      </c>
      <c r="F86" s="5"/>
      <c r="G86" s="5">
        <v>2</v>
      </c>
      <c r="H86" s="5">
        <v>2</v>
      </c>
      <c r="I86" s="5">
        <v>1</v>
      </c>
      <c r="J86" s="5">
        <v>1</v>
      </c>
      <c r="K86" s="5">
        <v>2</v>
      </c>
      <c r="L86" s="5"/>
    </row>
    <row r="87" spans="1:12">
      <c r="A87" s="8">
        <v>6327</v>
      </c>
      <c r="B87" s="8">
        <v>85</v>
      </c>
      <c r="C87" s="5">
        <v>1</v>
      </c>
      <c r="D87" s="5"/>
      <c r="E87" s="5">
        <v>1</v>
      </c>
      <c r="F87" s="5"/>
      <c r="G87" s="5">
        <v>1</v>
      </c>
      <c r="H87" s="5">
        <v>2</v>
      </c>
      <c r="I87" s="5">
        <v>1</v>
      </c>
      <c r="J87" s="5">
        <v>1</v>
      </c>
      <c r="K87" s="5">
        <v>2</v>
      </c>
      <c r="L87" s="5"/>
    </row>
    <row r="88" spans="1:12">
      <c r="A88" s="8">
        <v>6327</v>
      </c>
      <c r="B88" s="8">
        <v>86</v>
      </c>
      <c r="C88" s="5">
        <v>1</v>
      </c>
      <c r="D88" s="5"/>
      <c r="E88" s="5">
        <v>1</v>
      </c>
      <c r="F88" s="5"/>
      <c r="G88" s="5">
        <v>1</v>
      </c>
      <c r="H88" s="5">
        <v>2</v>
      </c>
      <c r="I88" s="5">
        <v>1</v>
      </c>
      <c r="J88" s="5">
        <v>1</v>
      </c>
      <c r="K88" s="5">
        <v>2</v>
      </c>
      <c r="L88" s="5"/>
    </row>
    <row r="89" spans="1:12">
      <c r="A89" s="8">
        <v>6327</v>
      </c>
      <c r="B89" s="8">
        <v>87</v>
      </c>
      <c r="C89" s="5">
        <v>1</v>
      </c>
      <c r="D89" s="5"/>
      <c r="E89" s="5">
        <v>1</v>
      </c>
      <c r="F89" s="5"/>
      <c r="G89" s="5">
        <v>1</v>
      </c>
      <c r="H89" s="5">
        <v>2</v>
      </c>
      <c r="I89" s="5">
        <v>1</v>
      </c>
      <c r="J89" s="5">
        <v>1</v>
      </c>
      <c r="K89" s="5">
        <v>2</v>
      </c>
      <c r="L89" s="5"/>
    </row>
    <row r="90" spans="1:12">
      <c r="A90" s="8">
        <v>6327</v>
      </c>
      <c r="B90" s="8">
        <v>88</v>
      </c>
      <c r="C90" s="5">
        <v>1</v>
      </c>
      <c r="D90" s="5"/>
      <c r="E90" s="5">
        <v>1</v>
      </c>
      <c r="F90" s="5"/>
      <c r="G90" s="5">
        <v>1</v>
      </c>
      <c r="H90" s="5">
        <v>2</v>
      </c>
      <c r="I90" s="5">
        <v>1</v>
      </c>
      <c r="J90" s="5">
        <v>1</v>
      </c>
      <c r="K90" s="5">
        <v>2</v>
      </c>
      <c r="L90" s="5"/>
    </row>
    <row r="91" spans="1:12">
      <c r="A91" s="8">
        <v>6327</v>
      </c>
      <c r="B91" s="8">
        <v>89</v>
      </c>
      <c r="C91" s="5">
        <v>1</v>
      </c>
      <c r="D91" s="5"/>
      <c r="E91" s="5">
        <v>1</v>
      </c>
      <c r="F91" s="5"/>
      <c r="G91" s="5">
        <v>1</v>
      </c>
      <c r="H91" s="5">
        <v>2</v>
      </c>
      <c r="I91" s="5">
        <v>1</v>
      </c>
      <c r="J91" s="5">
        <v>1</v>
      </c>
      <c r="K91" s="5">
        <v>2</v>
      </c>
      <c r="L91" s="5"/>
    </row>
    <row r="92" spans="1:12">
      <c r="A92" s="8">
        <v>6327</v>
      </c>
      <c r="B92" s="8">
        <v>90</v>
      </c>
      <c r="C92" s="5">
        <v>1</v>
      </c>
      <c r="D92" s="5"/>
      <c r="E92" s="5">
        <v>1</v>
      </c>
      <c r="F92" s="5"/>
      <c r="G92" s="5">
        <v>1</v>
      </c>
      <c r="H92" s="5">
        <v>2</v>
      </c>
      <c r="I92" s="5">
        <v>1</v>
      </c>
      <c r="J92" s="5">
        <v>1</v>
      </c>
      <c r="K92" s="5">
        <v>2</v>
      </c>
      <c r="L92" s="5"/>
    </row>
    <row r="93" spans="1:12">
      <c r="A93" s="8">
        <v>6327</v>
      </c>
      <c r="B93" s="8">
        <v>91</v>
      </c>
      <c r="C93" s="5">
        <v>1</v>
      </c>
      <c r="D93" s="5"/>
      <c r="E93" s="5">
        <v>1</v>
      </c>
      <c r="F93" s="5"/>
      <c r="G93" s="5">
        <v>2</v>
      </c>
      <c r="H93" s="5">
        <v>2</v>
      </c>
      <c r="I93" s="5">
        <v>1</v>
      </c>
      <c r="J93" s="5">
        <v>1</v>
      </c>
      <c r="K93" s="5">
        <v>2</v>
      </c>
      <c r="L93" s="5"/>
    </row>
    <row r="94" spans="1:12">
      <c r="A94" s="8">
        <v>6327</v>
      </c>
      <c r="B94" s="8">
        <v>92</v>
      </c>
      <c r="C94" s="5">
        <v>1</v>
      </c>
      <c r="D94" s="5"/>
      <c r="E94" s="5">
        <v>1</v>
      </c>
      <c r="F94" s="5"/>
      <c r="G94" s="5">
        <v>2</v>
      </c>
      <c r="H94" s="5">
        <v>2</v>
      </c>
      <c r="I94" s="5">
        <v>1</v>
      </c>
      <c r="J94" s="5">
        <v>2</v>
      </c>
      <c r="K94" s="5">
        <v>2</v>
      </c>
      <c r="L94" s="5"/>
    </row>
    <row r="95" spans="1:12">
      <c r="B95" s="37"/>
    </row>
    <row r="96" spans="1:12">
      <c r="A96" s="1" t="s">
        <v>11</v>
      </c>
      <c r="B96" s="1" t="s">
        <v>12</v>
      </c>
    </row>
    <row r="108" spans="2:6">
      <c r="B108" s="234"/>
      <c r="C108" s="234"/>
      <c r="D108" s="234"/>
      <c r="E108" s="234"/>
      <c r="F108" s="2"/>
    </row>
    <row r="109" spans="2:6">
      <c r="B109" s="234"/>
      <c r="C109" s="234"/>
      <c r="D109" s="234"/>
      <c r="E109" s="234"/>
      <c r="F109" s="2"/>
    </row>
    <row r="110" spans="2:6">
      <c r="B110" s="234"/>
      <c r="C110" s="234"/>
      <c r="D110" s="234"/>
      <c r="E110" s="234"/>
    </row>
    <row r="111" spans="2:6">
      <c r="B111" s="234"/>
      <c r="C111" s="234"/>
      <c r="D111" s="234"/>
      <c r="E111" s="234"/>
    </row>
    <row r="112" spans="2:6">
      <c r="B112" s="234"/>
      <c r="C112" s="234"/>
      <c r="D112" s="234"/>
      <c r="E112" s="234"/>
    </row>
    <row r="113" spans="2:5">
      <c r="B113" s="234"/>
      <c r="C113" s="234"/>
      <c r="D113" s="234"/>
      <c r="E113" s="234"/>
    </row>
  </sheetData>
  <mergeCells count="12">
    <mergeCell ref="A1:L1"/>
    <mergeCell ref="B110:C110"/>
    <mergeCell ref="B111:C111"/>
    <mergeCell ref="B112:C112"/>
    <mergeCell ref="B113:E113"/>
    <mergeCell ref="D108:E108"/>
    <mergeCell ref="D109:E109"/>
    <mergeCell ref="D110:E110"/>
    <mergeCell ref="D111:E111"/>
    <mergeCell ref="D112:E112"/>
    <mergeCell ref="B108:C108"/>
    <mergeCell ref="B109:C109"/>
  </mergeCells>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3</vt:i4>
      </vt:variant>
    </vt:vector>
  </HeadingPairs>
  <TitlesOfParts>
    <vt:vector size="3" baseType="lpstr">
      <vt:lpstr>รายชื่อ</vt:lpstr>
      <vt:lpstr>ผลการประเมิน</vt:lpstr>
      <vt:lpstr>ผลการติดตามผล</vt:lpstr>
    </vt:vector>
  </TitlesOfParts>
  <Company>most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most</dc:creator>
  <cp:lastModifiedBy>Lenovo</cp:lastModifiedBy>
  <cp:lastPrinted>2024-09-16T02:51:12Z</cp:lastPrinted>
  <dcterms:created xsi:type="dcterms:W3CDTF">2006-05-19T11:06:57Z</dcterms:created>
  <dcterms:modified xsi:type="dcterms:W3CDTF">2025-09-30T15:29:07Z</dcterms:modified>
</cp:coreProperties>
</file>